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ILVIJA\Documents\FIN.IZVJEŠTAJI 30.06.2023.-OŠ BARTOLA KAŠIĆA, VINKOVC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E290" i="9" s="1"/>
  <c r="B290" i="9" s="1"/>
  <c r="G290" i="9"/>
  <c r="F290" i="9"/>
  <c r="F289" i="9"/>
  <c r="H288" i="9"/>
  <c r="E288" i="9" s="1"/>
  <c r="B288" i="9" s="1"/>
  <c r="G288" i="9"/>
  <c r="F288" i="9"/>
  <c r="F287" i="9"/>
  <c r="F286" i="9"/>
  <c r="H285" i="9"/>
  <c r="G285" i="9"/>
  <c r="F285" i="9"/>
  <c r="E285" i="9"/>
  <c r="B285" i="9" s="1"/>
  <c r="H284" i="9"/>
  <c r="G284" i="9"/>
  <c r="F284" i="9"/>
  <c r="H283" i="9"/>
  <c r="G283" i="9"/>
  <c r="F283" i="9"/>
  <c r="F282" i="9"/>
  <c r="H281" i="9"/>
  <c r="E281" i="9" s="1"/>
  <c r="B281" i="9" s="1"/>
  <c r="G281" i="9"/>
  <c r="F281" i="9"/>
  <c r="H280" i="9"/>
  <c r="G280" i="9"/>
  <c r="F280" i="9"/>
  <c r="E280" i="9"/>
  <c r="B280" i="9" s="1"/>
  <c r="H279" i="9"/>
  <c r="E279" i="9" s="1"/>
  <c r="B279" i="9" s="1"/>
  <c r="G279" i="9"/>
  <c r="F279" i="9"/>
  <c r="F278" i="9"/>
  <c r="F277" i="9"/>
  <c r="F276" i="9"/>
  <c r="F275" i="9"/>
  <c r="F274" i="9"/>
  <c r="L273" i="9"/>
  <c r="H273" i="9"/>
  <c r="F273" i="9"/>
  <c r="I272" i="9"/>
  <c r="H272" i="9"/>
  <c r="F272" i="9"/>
  <c r="E272" i="9"/>
  <c r="B272" i="9" s="1"/>
  <c r="E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F222" i="9" s="1"/>
  <c r="E222" i="9"/>
  <c r="B222" i="9" s="1"/>
  <c r="M221" i="9"/>
  <c r="L221" i="9"/>
  <c r="F221" i="9"/>
  <c r="E221" i="9"/>
  <c r="B221" i="9"/>
  <c r="M220" i="9"/>
  <c r="L220" i="9"/>
  <c r="F220" i="9" s="1"/>
  <c r="E220" i="9"/>
  <c r="B220" i="9" s="1"/>
  <c r="M219" i="9"/>
  <c r="L219" i="9"/>
  <c r="F219" i="9"/>
  <c r="E219" i="9"/>
  <c r="B219" i="9"/>
  <c r="M218" i="9"/>
  <c r="L218" i="9"/>
  <c r="F218" i="9" s="1"/>
  <c r="E218" i="9"/>
  <c r="B218" i="9" s="1"/>
  <c r="M217" i="9"/>
  <c r="L217" i="9"/>
  <c r="F217" i="9"/>
  <c r="E217" i="9"/>
  <c r="B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G140" i="9"/>
  <c r="F140" i="9"/>
  <c r="B140" i="9"/>
  <c r="H139" i="9"/>
  <c r="G139" i="9"/>
  <c r="F139" i="9"/>
  <c r="E139" i="9"/>
  <c r="B139" i="9" s="1"/>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G40" i="9"/>
  <c r="F40" i="9"/>
  <c r="E40" i="9"/>
  <c r="B40" i="9" s="1"/>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s="1"/>
  <c r="H33" i="9"/>
  <c r="E33" i="9" s="1"/>
  <c r="B33" i="9" s="1"/>
  <c r="G33" i="9"/>
  <c r="F33" i="9"/>
  <c r="H32" i="9"/>
  <c r="G32" i="9"/>
  <c r="F32" i="9"/>
  <c r="H31" i="9"/>
  <c r="G31" i="9"/>
  <c r="F31" i="9"/>
  <c r="H30" i="9"/>
  <c r="G30" i="9"/>
  <c r="F30" i="9"/>
  <c r="E30" i="9"/>
  <c r="B30" i="9" s="1"/>
  <c r="H29" i="9"/>
  <c r="E29" i="9" s="1"/>
  <c r="B29" i="9" s="1"/>
  <c r="G29" i="9"/>
  <c r="F29" i="9"/>
  <c r="H28" i="9"/>
  <c r="G28" i="9"/>
  <c r="F28" i="9"/>
  <c r="E28" i="9"/>
  <c r="B28" i="9" s="1"/>
  <c r="H27" i="9"/>
  <c r="E27" i="9" s="1"/>
  <c r="B27" i="9" s="1"/>
  <c r="G27" i="9"/>
  <c r="F27" i="9"/>
  <c r="H26" i="9"/>
  <c r="G26" i="9"/>
  <c r="F26" i="9"/>
  <c r="H25" i="9"/>
  <c r="E25" i="9" s="1"/>
  <c r="B25" i="9" s="1"/>
  <c r="G25" i="9"/>
  <c r="F25" i="9"/>
  <c r="H24" i="9"/>
  <c r="G24" i="9"/>
  <c r="F24" i="9"/>
  <c r="E24" i="9"/>
  <c r="B24" i="9" s="1"/>
  <c r="H23" i="9"/>
  <c r="E23" i="9" s="1"/>
  <c r="B23" i="9" s="1"/>
  <c r="G23" i="9"/>
  <c r="F23" i="9"/>
  <c r="H22" i="9"/>
  <c r="E22" i="9" s="1"/>
  <c r="B22" i="9" s="1"/>
  <c r="G22" i="9"/>
  <c r="F22" i="9"/>
  <c r="H21" i="9"/>
  <c r="E21" i="9" s="1"/>
  <c r="B21" i="9" s="1"/>
  <c r="G21" i="9"/>
  <c r="F21" i="9"/>
  <c r="F20" i="9"/>
  <c r="F4" i="9"/>
  <c r="O3" i="9"/>
  <c r="G273" i="9" s="1"/>
  <c r="E273" i="9" s="1"/>
  <c r="I3" i="9"/>
  <c r="H3" i="9"/>
  <c r="G3" i="9"/>
  <c r="D101" i="8"/>
  <c r="I36" i="3" s="1"/>
  <c r="D95" i="8"/>
  <c r="D90" i="8"/>
  <c r="D85" i="8"/>
  <c r="D80" i="8"/>
  <c r="D75" i="8"/>
  <c r="D70" i="8"/>
  <c r="D65" i="8"/>
  <c r="D60" i="8"/>
  <c r="D55" i="8"/>
  <c r="D50" i="8"/>
  <c r="D49" i="8"/>
  <c r="D44" i="8"/>
  <c r="D43" i="8"/>
  <c r="D36" i="8"/>
  <c r="D26" i="8"/>
  <c r="D24" i="8" s="1"/>
  <c r="D18" i="8"/>
  <c r="D8" i="8"/>
  <c r="D6" i="8"/>
  <c r="C1481" i="1" s="1"/>
  <c r="H1481" i="1" s="1"/>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F244" i="5"/>
  <c r="F243" i="5"/>
  <c r="E242" i="5"/>
  <c r="D242" i="5"/>
  <c r="F242" i="5" s="1"/>
  <c r="F241" i="5"/>
  <c r="F240" i="5"/>
  <c r="E239" i="5"/>
  <c r="D239" i="5"/>
  <c r="F239" i="5" s="1"/>
  <c r="E238" i="5"/>
  <c r="D238" i="5"/>
  <c r="F238" i="5" s="1"/>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G292" i="9" s="1"/>
  <c r="E292" i="9" s="1"/>
  <c r="B292" i="9" s="1"/>
  <c r="F205" i="5"/>
  <c r="F204" i="5"/>
  <c r="F203" i="5"/>
  <c r="F202" i="5"/>
  <c r="F201" i="5"/>
  <c r="F200" i="5"/>
  <c r="F199" i="5"/>
  <c r="E198" i="5"/>
  <c r="D198" i="5"/>
  <c r="F198" i="5" s="1"/>
  <c r="F197" i="5"/>
  <c r="F196" i="5"/>
  <c r="F195" i="5"/>
  <c r="F194" i="5"/>
  <c r="F193" i="5"/>
  <c r="F192" i="5"/>
  <c r="E191" i="5"/>
  <c r="D191" i="5"/>
  <c r="F191" i="5" s="1"/>
  <c r="E190" i="5"/>
  <c r="H291" i="9" s="1"/>
  <c r="D190" i="5"/>
  <c r="G291" i="9" s="1"/>
  <c r="F189" i="5"/>
  <c r="F188" i="5"/>
  <c r="F187" i="5"/>
  <c r="F186" i="5"/>
  <c r="F185" i="5"/>
  <c r="F184" i="5"/>
  <c r="F183" i="5"/>
  <c r="F182" i="5"/>
  <c r="F181" i="5"/>
  <c r="E180" i="5"/>
  <c r="D180" i="5"/>
  <c r="F180" i="5" s="1"/>
  <c r="F179" i="5"/>
  <c r="F178" i="5"/>
  <c r="E177" i="5"/>
  <c r="H289" i="9" s="1"/>
  <c r="D177" i="5"/>
  <c r="G289" i="9" s="1"/>
  <c r="E289" i="9" s="1"/>
  <c r="B289" i="9" s="1"/>
  <c r="D176" i="5"/>
  <c r="F176"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E7" i="5" s="1"/>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6" i="4"/>
  <c r="F615" i="4"/>
  <c r="F614" i="4"/>
  <c r="F613" i="4"/>
  <c r="E612" i="4"/>
  <c r="D612" i="4"/>
  <c r="F611" i="4"/>
  <c r="F610" i="4"/>
  <c r="F609" i="4"/>
  <c r="F608" i="4"/>
  <c r="F607" i="4"/>
  <c r="F606" i="4"/>
  <c r="E605" i="4"/>
  <c r="D605" i="4"/>
  <c r="F604" i="4"/>
  <c r="E603" i="4"/>
  <c r="D603" i="4"/>
  <c r="G142" i="9" s="1"/>
  <c r="F602" i="4"/>
  <c r="F601" i="4"/>
  <c r="F600" i="4"/>
  <c r="E599" i="4"/>
  <c r="D599" i="4"/>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E581" i="4"/>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418" i="4"/>
  <c r="D418" i="4"/>
  <c r="E417" i="4"/>
  <c r="D417" i="4"/>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D363" i="4"/>
  <c r="F362" i="4"/>
  <c r="F361" i="4"/>
  <c r="F360" i="4"/>
  <c r="F359" i="4"/>
  <c r="F358" i="4"/>
  <c r="F357" i="4"/>
  <c r="E356" i="4"/>
  <c r="E351" i="4" s="1"/>
  <c r="E350" i="4" s="1"/>
  <c r="D356" i="4"/>
  <c r="F356" i="4" s="1"/>
  <c r="F355" i="4"/>
  <c r="F354" i="4"/>
  <c r="F353" i="4"/>
  <c r="E352" i="4"/>
  <c r="D352"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E299" i="4" s="1"/>
  <c r="E298" i="4" s="1"/>
  <c r="E407" i="4" s="1"/>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E264" i="4"/>
  <c r="D264" i="4"/>
  <c r="F262" i="4"/>
  <c r="F261" i="4"/>
  <c r="F260" i="4"/>
  <c r="E259" i="4"/>
  <c r="E252" i="4" s="1"/>
  <c r="D259" i="4"/>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E224" i="4" s="1"/>
  <c r="E151"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6" i="4" s="1"/>
  <c r="E215"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E163" i="4"/>
  <c r="F162" i="4"/>
  <c r="F161" i="4"/>
  <c r="F160" i="4"/>
  <c r="E159" i="4"/>
  <c r="D159" i="4"/>
  <c r="F158" i="4"/>
  <c r="F157" i="4"/>
  <c r="F156" i="4"/>
  <c r="F155" i="4"/>
  <c r="F154" i="4"/>
  <c r="E153" i="4"/>
  <c r="D153" i="4"/>
  <c r="E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E106" i="4" s="1"/>
  <c r="D120" i="4"/>
  <c r="F120" i="4" s="1"/>
  <c r="F119" i="4"/>
  <c r="F118" i="4"/>
  <c r="F117" i="4"/>
  <c r="F116" i="4"/>
  <c r="F115" i="4"/>
  <c r="F114" i="4"/>
  <c r="F113" i="4"/>
  <c r="E112" i="4"/>
  <c r="D112" i="4"/>
  <c r="F112" i="4" s="1"/>
  <c r="F111" i="4"/>
  <c r="F110" i="4"/>
  <c r="F109" i="4"/>
  <c r="F108" i="4"/>
  <c r="E107" i="4"/>
  <c r="D107" i="4"/>
  <c r="F107" i="4" s="1"/>
  <c r="D106" i="4"/>
  <c r="F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F8" i="4" s="1"/>
  <c r="D7" i="4"/>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G25" i="3"/>
  <c r="B25" i="3"/>
  <c r="I24" i="3"/>
  <c r="G24" i="3"/>
  <c r="B24" i="3"/>
  <c r="I23" i="3"/>
  <c r="G23" i="3"/>
  <c r="B23" i="3"/>
  <c r="H22" i="3"/>
  <c r="G22" i="3"/>
  <c r="B22" i="3"/>
  <c r="H21" i="3"/>
  <c r="G21" i="3"/>
  <c r="B21" i="3"/>
  <c r="G20" i="3"/>
  <c r="B20" i="3"/>
  <c r="G19" i="3"/>
  <c r="B19" i="3"/>
  <c r="G18" i="3"/>
  <c r="B18" i="3"/>
  <c r="G17" i="3"/>
  <c r="B17" i="3"/>
  <c r="G16" i="3"/>
  <c r="B16" i="3"/>
  <c r="H10" i="3" a="1"/>
  <c r="H10" i="3"/>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D1215" i="1"/>
  <c r="C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C1153"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C1046"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D646" i="1"/>
  <c r="C646" i="1"/>
  <c r="H646" i="1" s="1"/>
  <c r="C645" i="1"/>
  <c r="H645" i="1" s="1"/>
  <c r="D644" i="1"/>
  <c r="C644" i="1"/>
  <c r="H644" i="1" s="1"/>
  <c r="D643" i="1"/>
  <c r="C643" i="1"/>
  <c r="H643" i="1" s="1"/>
  <c r="D642" i="1"/>
  <c r="C642" i="1"/>
  <c r="H642" i="1" s="1"/>
  <c r="D641" i="1"/>
  <c r="C641" i="1"/>
  <c r="H641" i="1" s="1"/>
  <c r="D637" i="1"/>
  <c r="C637"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D610" i="1"/>
  <c r="C610" i="1"/>
  <c r="D609" i="1"/>
  <c r="C609" i="1"/>
  <c r="D608" i="1"/>
  <c r="C608" i="1"/>
  <c r="D607" i="1"/>
  <c r="C607" i="1"/>
  <c r="D606" i="1"/>
  <c r="D605" i="1"/>
  <c r="C605" i="1"/>
  <c r="D604" i="1"/>
  <c r="C604" i="1"/>
  <c r="D603" i="1"/>
  <c r="C603" i="1"/>
  <c r="D602" i="1"/>
  <c r="C602" i="1"/>
  <c r="D601" i="1"/>
  <c r="C601" i="1"/>
  <c r="D600" i="1"/>
  <c r="C600" i="1"/>
  <c r="D599" i="1"/>
  <c r="D598" i="1"/>
  <c r="C598" i="1"/>
  <c r="D597" i="1"/>
  <c r="C597" i="1"/>
  <c r="D596" i="1"/>
  <c r="C596" i="1"/>
  <c r="D595" i="1"/>
  <c r="C595" i="1"/>
  <c r="D594" i="1"/>
  <c r="C594" i="1"/>
  <c r="D593" i="1"/>
  <c r="D592" i="1"/>
  <c r="C592" i="1"/>
  <c r="D591" i="1"/>
  <c r="C591" i="1"/>
  <c r="D590" i="1"/>
  <c r="C590" i="1"/>
  <c r="D589" i="1"/>
  <c r="C589" i="1"/>
  <c r="D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4" i="1"/>
  <c r="D413" i="1"/>
  <c r="C413" i="1"/>
  <c r="H413" i="1" s="1"/>
  <c r="D412" i="1"/>
  <c r="C412" i="1"/>
  <c r="H412" i="1" s="1"/>
  <c r="D411" i="1"/>
  <c r="C411" i="1"/>
  <c r="H411" i="1" s="1"/>
  <c r="D406" i="1"/>
  <c r="C406" i="1"/>
  <c r="H406" i="1" s="1"/>
  <c r="D405" i="1"/>
  <c r="C405" i="1"/>
  <c r="H405" i="1" s="1"/>
  <c r="D404" i="1"/>
  <c r="C404" i="1"/>
  <c r="H404" i="1" s="1"/>
  <c r="D402"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3"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C236" i="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32" i="9" l="1"/>
  <c r="B32" i="9" s="1"/>
  <c r="E284" i="9"/>
  <c r="B284" i="9" s="1"/>
  <c r="E26" i="9"/>
  <c r="B26" i="9" s="1"/>
  <c r="F214" i="9"/>
  <c r="B214" i="9" s="1"/>
  <c r="F216" i="9"/>
  <c r="E283" i="9"/>
  <c r="B283" i="9" s="1"/>
  <c r="C1576" i="1"/>
  <c r="H1576" i="1" s="1"/>
  <c r="H647" i="1"/>
  <c r="B273" i="9"/>
  <c r="E31" i="9"/>
  <c r="B31" i="9" s="1"/>
  <c r="B216" i="9"/>
  <c r="F7" i="4"/>
  <c r="F225" i="4"/>
  <c r="D224" i="4"/>
  <c r="E289" i="4"/>
  <c r="D285" i="1" s="1"/>
  <c r="I17" i="3"/>
  <c r="D147" i="1"/>
  <c r="D220" i="1"/>
  <c r="D236" i="1"/>
  <c r="H236" i="1" s="1"/>
  <c r="F83" i="4"/>
  <c r="D82" i="4"/>
  <c r="F300" i="4"/>
  <c r="D299" i="4"/>
  <c r="F455" i="4"/>
  <c r="D421" i="4"/>
  <c r="F594" i="4"/>
  <c r="D593" i="4"/>
  <c r="C588" i="1"/>
  <c r="H588" i="1" s="1"/>
  <c r="F599" i="4"/>
  <c r="C593" i="1"/>
  <c r="H593" i="1" s="1"/>
  <c r="H142" i="9"/>
  <c r="E593" i="4"/>
  <c r="D587" i="1" s="1"/>
  <c r="F605" i="4"/>
  <c r="C599" i="1"/>
  <c r="H599" i="1" s="1"/>
  <c r="F612" i="4"/>
  <c r="C606" i="1"/>
  <c r="H606" i="1" s="1"/>
  <c r="F617" i="4"/>
  <c r="C611" i="1"/>
  <c r="H611" i="1" s="1"/>
  <c r="I20" i="3"/>
  <c r="D985" i="1"/>
  <c r="H566" i="1"/>
  <c r="H567" i="1"/>
  <c r="H568" i="1"/>
  <c r="H569" i="1"/>
  <c r="H570" i="1"/>
  <c r="H571" i="1"/>
  <c r="H572" i="1"/>
  <c r="H573" i="1"/>
  <c r="H574" i="1"/>
  <c r="H575" i="1"/>
  <c r="H576" i="1"/>
  <c r="H577" i="1"/>
  <c r="H578" i="1"/>
  <c r="H579" i="1"/>
  <c r="H580" i="1"/>
  <c r="H581" i="1"/>
  <c r="H582" i="1"/>
  <c r="H583" i="1"/>
  <c r="H584" i="1"/>
  <c r="H585" i="1"/>
  <c r="H586" i="1"/>
  <c r="H589" i="1"/>
  <c r="H590" i="1"/>
  <c r="H591" i="1"/>
  <c r="H592" i="1"/>
  <c r="H594" i="1"/>
  <c r="H595" i="1"/>
  <c r="H596" i="1"/>
  <c r="H597" i="1"/>
  <c r="H598" i="1"/>
  <c r="H600" i="1"/>
  <c r="H601" i="1"/>
  <c r="H602" i="1"/>
  <c r="H603" i="1"/>
  <c r="H604" i="1"/>
  <c r="H605" i="1"/>
  <c r="H607" i="1"/>
  <c r="H608" i="1"/>
  <c r="H609" i="1"/>
  <c r="H610" i="1"/>
  <c r="H612" i="1"/>
  <c r="H613" i="1"/>
  <c r="H614" i="1"/>
  <c r="H615" i="1"/>
  <c r="H616" i="1"/>
  <c r="H617" i="1"/>
  <c r="H618" i="1"/>
  <c r="H620" i="1"/>
  <c r="H621" i="1"/>
  <c r="H622" i="1"/>
  <c r="H623" i="1"/>
  <c r="H624" i="1"/>
  <c r="H625" i="1"/>
  <c r="H626" i="1"/>
  <c r="H627" i="1"/>
  <c r="H628" i="1"/>
  <c r="H631" i="1"/>
  <c r="H632" i="1"/>
  <c r="H637" i="1"/>
  <c r="E6" i="4"/>
  <c r="F177" i="4"/>
  <c r="D163" i="4"/>
  <c r="F264" i="4"/>
  <c r="D263" i="4"/>
  <c r="F352" i="4"/>
  <c r="D351" i="4"/>
  <c r="E408" i="4"/>
  <c r="D403" i="1" s="1"/>
  <c r="F530" i="4"/>
  <c r="D529" i="4"/>
  <c r="E528" i="4"/>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F159" i="4"/>
  <c r="D152" i="4"/>
  <c r="F210" i="4"/>
  <c r="D196" i="4"/>
  <c r="D12" i="5"/>
  <c r="E68" i="5"/>
  <c r="F153" i="4"/>
  <c r="F164" i="4"/>
  <c r="F169" i="4"/>
  <c r="F259" i="4"/>
  <c r="F363" i="4"/>
  <c r="F369" i="4"/>
  <c r="F643" i="4"/>
  <c r="D644" i="4"/>
  <c r="F418" i="4"/>
  <c r="E142" i="9"/>
  <c r="B142" i="9" s="1"/>
  <c r="F652" i="4"/>
  <c r="H286" i="9"/>
  <c r="E176" i="5"/>
  <c r="E291" i="9"/>
  <c r="B291" i="9" s="1"/>
  <c r="D245" i="5"/>
  <c r="D5" i="6"/>
  <c r="D35" i="6"/>
  <c r="D89" i="6"/>
  <c r="D114" i="6"/>
  <c r="E286" i="9"/>
  <c r="B286" i="9" s="1"/>
  <c r="E644" i="4"/>
  <c r="D638"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H619" i="1"/>
  <c r="G619"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H1294"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E290" i="4"/>
  <c r="D286" i="1" s="1"/>
  <c r="E413" i="4"/>
  <c r="E291" i="4"/>
  <c r="D287" i="1" s="1"/>
  <c r="H20" i="9"/>
  <c r="F152" i="4"/>
  <c r="F416" i="4"/>
  <c r="F417" i="4"/>
  <c r="F603" i="4"/>
  <c r="F88" i="5"/>
  <c r="F149" i="5"/>
  <c r="F177" i="5"/>
  <c r="F190" i="5"/>
  <c r="F206" i="5"/>
  <c r="F5" i="6"/>
  <c r="B297" i="9"/>
  <c r="E296" i="9"/>
  <c r="I10" i="3" s="1"/>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G163" i="9"/>
  <c r="E163" i="9" s="1"/>
  <c r="B163" i="9" s="1"/>
  <c r="G162" i="9"/>
  <c r="E162" i="9" s="1"/>
  <c r="B162" i="9" s="1"/>
  <c r="G161" i="9"/>
  <c r="E161" i="9" s="1"/>
  <c r="B161" i="9" s="1"/>
  <c r="G160" i="9"/>
  <c r="E160" i="9" s="1"/>
  <c r="B160" i="9" s="1"/>
  <c r="I10" i="9"/>
  <c r="B191" i="9" l="1"/>
  <c r="F212" i="9"/>
  <c r="B212" i="9" s="1"/>
  <c r="F89" i="6"/>
  <c r="C1383" i="1"/>
  <c r="C1299" i="1"/>
  <c r="H24" i="3"/>
  <c r="F644" i="4"/>
  <c r="C638" i="1"/>
  <c r="G638" i="1" s="1"/>
  <c r="I21" i="3"/>
  <c r="D1046" i="1"/>
  <c r="F196" i="4"/>
  <c r="C192" i="1"/>
  <c r="D151" i="4"/>
  <c r="C148" i="1"/>
  <c r="E636" i="4"/>
  <c r="D630" i="1" s="1"/>
  <c r="D522" i="1"/>
  <c r="F351" i="4"/>
  <c r="D350" i="4"/>
  <c r="C346" i="1"/>
  <c r="F263" i="4"/>
  <c r="C259" i="1"/>
  <c r="F163" i="4"/>
  <c r="C159" i="1"/>
  <c r="I16" i="3"/>
  <c r="D2" i="1"/>
  <c r="E6" i="5"/>
  <c r="F593" i="4"/>
  <c r="C587" i="1"/>
  <c r="F421" i="4"/>
  <c r="D420" i="4"/>
  <c r="C415" i="1"/>
  <c r="E635" i="4"/>
  <c r="D629" i="1" s="1"/>
  <c r="E164" i="9"/>
  <c r="B164" i="9" s="1"/>
  <c r="E165" i="9"/>
  <c r="B165" i="9" s="1"/>
  <c r="D141" i="6"/>
  <c r="G20" i="9"/>
  <c r="E20" i="9" s="1"/>
  <c r="E19" i="9" s="1"/>
  <c r="G236" i="1"/>
  <c r="H638" i="1"/>
  <c r="F114" i="6"/>
  <c r="C1408" i="1"/>
  <c r="H27" i="3"/>
  <c r="F35" i="6"/>
  <c r="C1329" i="1"/>
  <c r="H25" i="3"/>
  <c r="F245" i="5"/>
  <c r="D237" i="5"/>
  <c r="C1222" i="1"/>
  <c r="E175" i="5"/>
  <c r="D1152" i="1" s="1"/>
  <c r="I22" i="3"/>
  <c r="D1153" i="1"/>
  <c r="F12" i="5"/>
  <c r="D7" i="5"/>
  <c r="C990" i="1"/>
  <c r="F529" i="4"/>
  <c r="D528" i="4"/>
  <c r="C523" i="1"/>
  <c r="F299" i="4"/>
  <c r="D298" i="4"/>
  <c r="C294" i="1"/>
  <c r="F82" i="4"/>
  <c r="C78" i="1"/>
  <c r="F224" i="4"/>
  <c r="C220" i="1"/>
  <c r="D6" i="4"/>
  <c r="K1432" i="9"/>
  <c r="G295" i="9"/>
  <c r="E295" i="9" s="1"/>
  <c r="B295" i="9" s="1"/>
  <c r="I34" i="3"/>
  <c r="C1517" i="1"/>
  <c r="G294" i="9"/>
  <c r="E294" i="9" s="1"/>
  <c r="F141" i="6"/>
  <c r="H28" i="3"/>
  <c r="C1435" i="1"/>
  <c r="G299" i="9"/>
  <c r="E299" i="9" s="1"/>
  <c r="B20" i="9"/>
  <c r="E640" i="4"/>
  <c r="E415" i="4"/>
  <c r="D410" i="1" s="1"/>
  <c r="D408" i="1"/>
  <c r="E639" i="4"/>
  <c r="E414" i="4"/>
  <c r="D409" i="1" s="1"/>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6" i="3" l="1"/>
  <c r="C2" i="1"/>
  <c r="D412" i="4"/>
  <c r="F6" i="4"/>
  <c r="D407" i="4"/>
  <c r="C293" i="1"/>
  <c r="F298" i="4"/>
  <c r="H523" i="1"/>
  <c r="G523" i="1"/>
  <c r="F7" i="5"/>
  <c r="D6" i="5"/>
  <c r="H20" i="3"/>
  <c r="C985" i="1"/>
  <c r="G1153" i="1"/>
  <c r="H1153" i="1"/>
  <c r="F237" i="5"/>
  <c r="D175" i="5"/>
  <c r="C1214" i="1"/>
  <c r="H23" i="3"/>
  <c r="H1408" i="1"/>
  <c r="G1408" i="1"/>
  <c r="D635" i="4"/>
  <c r="C414" i="1"/>
  <c r="F420" i="4"/>
  <c r="H587" i="1"/>
  <c r="G587" i="1"/>
  <c r="H276" i="9"/>
  <c r="D984" i="1"/>
  <c r="D408" i="4"/>
  <c r="C345" i="1"/>
  <c r="F350" i="4"/>
  <c r="H148" i="1"/>
  <c r="G148" i="1"/>
  <c r="H192" i="1"/>
  <c r="G192" i="1"/>
  <c r="H1046" i="1"/>
  <c r="G1046" i="1"/>
  <c r="H1383" i="1"/>
  <c r="G1383" i="1"/>
  <c r="H220" i="1"/>
  <c r="G220" i="1"/>
  <c r="H78" i="1"/>
  <c r="G78" i="1"/>
  <c r="H294" i="1"/>
  <c r="G294" i="1"/>
  <c r="D636" i="4"/>
  <c r="C522" i="1"/>
  <c r="F528" i="4"/>
  <c r="H990" i="1"/>
  <c r="G990" i="1"/>
  <c r="H1222" i="1"/>
  <c r="G1222" i="1"/>
  <c r="H1329" i="1"/>
  <c r="G1329" i="1"/>
  <c r="H415" i="1"/>
  <c r="G415" i="1"/>
  <c r="H159" i="1"/>
  <c r="G159" i="1"/>
  <c r="H259" i="1"/>
  <c r="G259" i="1"/>
  <c r="H346" i="1"/>
  <c r="G346" i="1"/>
  <c r="D289" i="4"/>
  <c r="H17" i="3"/>
  <c r="C147" i="1"/>
  <c r="F151" i="4"/>
  <c r="H1299" i="1"/>
  <c r="G1299" i="1"/>
  <c r="E641" i="4"/>
  <c r="D633" i="1"/>
  <c r="E642" i="4"/>
  <c r="D634" i="1"/>
  <c r="B299" i="9"/>
  <c r="E298" i="9"/>
  <c r="H1435" i="1"/>
  <c r="G1435" i="1"/>
  <c r="H9" i="3"/>
  <c r="B294" i="9"/>
  <c r="E293" i="9"/>
  <c r="H1517" i="1"/>
  <c r="G1517" i="1"/>
  <c r="H11" i="3"/>
  <c r="F175" i="5" l="1"/>
  <c r="C1152" i="1"/>
  <c r="H2" i="1"/>
  <c r="G2" i="1"/>
  <c r="H147" i="1"/>
  <c r="G147" i="1"/>
  <c r="C285" i="1"/>
  <c r="D291" i="4"/>
  <c r="D413" i="4"/>
  <c r="F289" i="4"/>
  <c r="H522" i="1"/>
  <c r="G522" i="1"/>
  <c r="F408" i="4"/>
  <c r="C403" i="1"/>
  <c r="H414" i="1"/>
  <c r="G414" i="1"/>
  <c r="H985" i="1"/>
  <c r="G985" i="1"/>
  <c r="C984" i="1"/>
  <c r="G276" i="9"/>
  <c r="E276" i="9" s="1"/>
  <c r="F6" i="5"/>
  <c r="G282" i="9"/>
  <c r="E282" i="9" s="1"/>
  <c r="B282" i="9" s="1"/>
  <c r="F407" i="4"/>
  <c r="C402" i="1"/>
  <c r="F636" i="4"/>
  <c r="C630" i="1"/>
  <c r="H345" i="1"/>
  <c r="G345" i="1"/>
  <c r="F635" i="4"/>
  <c r="C629" i="1"/>
  <c r="H1214" i="1"/>
  <c r="G1214" i="1"/>
  <c r="H293" i="1"/>
  <c r="G293" i="1"/>
  <c r="D290" i="4"/>
  <c r="D414" i="4"/>
  <c r="C407" i="1"/>
  <c r="D639" i="4"/>
  <c r="F412" i="4"/>
  <c r="N3" i="9"/>
  <c r="I11" i="3"/>
  <c r="K3" i="9"/>
  <c r="I9" i="3"/>
  <c r="E646" i="4"/>
  <c r="D636" i="1"/>
  <c r="E645" i="4"/>
  <c r="D635" i="1"/>
  <c r="F639" i="4" l="1"/>
  <c r="D641" i="4"/>
  <c r="C633" i="1"/>
  <c r="C409" i="1"/>
  <c r="F414" i="4"/>
  <c r="H629" i="1"/>
  <c r="G629" i="1"/>
  <c r="H630" i="1"/>
  <c r="G630" i="1"/>
  <c r="H402" i="1"/>
  <c r="G402" i="1"/>
  <c r="E275" i="9"/>
  <c r="B276" i="9"/>
  <c r="H403" i="1"/>
  <c r="G403" i="1"/>
  <c r="F291" i="4"/>
  <c r="C287" i="1"/>
  <c r="H1152" i="1"/>
  <c r="G1152" i="1"/>
  <c r="G407" i="1"/>
  <c r="H407" i="1"/>
  <c r="C286" i="1"/>
  <c r="F290" i="4"/>
  <c r="H8" i="3"/>
  <c r="M3" i="9" s="1"/>
  <c r="G984" i="1"/>
  <c r="H984" i="1"/>
  <c r="D640" i="4"/>
  <c r="F413" i="4"/>
  <c r="D415" i="4"/>
  <c r="C408" i="1"/>
  <c r="H285" i="1"/>
  <c r="G285" i="1"/>
  <c r="I18" i="3"/>
  <c r="D639" i="1"/>
  <c r="I19" i="3"/>
  <c r="D640" i="1"/>
  <c r="H408" i="1" l="1"/>
  <c r="G408" i="1"/>
  <c r="H286" i="1"/>
  <c r="G286" i="1"/>
  <c r="I8" i="3"/>
  <c r="H409" i="1"/>
  <c r="G409" i="1"/>
  <c r="C635" i="1"/>
  <c r="F641" i="4"/>
  <c r="F415" i="4"/>
  <c r="C410" i="1"/>
  <c r="D642" i="4"/>
  <c r="C634" i="1"/>
  <c r="F640" i="4"/>
  <c r="G287" i="1"/>
  <c r="H287" i="1"/>
  <c r="H633" i="1"/>
  <c r="G633" i="1"/>
  <c r="G634" i="1" l="1"/>
  <c r="H634" i="1"/>
  <c r="H635" i="1"/>
  <c r="G635" i="1"/>
  <c r="F642" i="4"/>
  <c r="D646" i="4"/>
  <c r="C636" i="1"/>
  <c r="H410" i="1"/>
  <c r="G410" i="1"/>
  <c r="D645" i="4"/>
  <c r="F645" i="4" l="1"/>
  <c r="C639" i="1"/>
  <c r="H18" i="3"/>
  <c r="G274" i="9"/>
  <c r="E274" i="9" s="1"/>
  <c r="B274" i="9" s="1"/>
  <c r="H19" i="3"/>
  <c r="F646" i="4"/>
  <c r="C640" i="1"/>
  <c r="G636" i="1"/>
  <c r="H636" i="1"/>
  <c r="G639" i="1" l="1"/>
  <c r="H639" i="1"/>
  <c r="H7" i="3"/>
  <c r="G640" i="1"/>
  <c r="H640" i="1"/>
  <c r="I7" i="3" l="1"/>
  <c r="J3" i="9"/>
  <c r="M271" i="9" l="1"/>
  <c r="H18" i="9"/>
  <c r="J17" i="9"/>
  <c r="H17" i="9"/>
  <c r="M16" i="9"/>
  <c r="H16" i="9"/>
  <c r="M15" i="9"/>
  <c r="H15" i="9"/>
  <c r="I5" i="9"/>
  <c r="K5" i="9"/>
  <c r="J6" i="9"/>
  <c r="I7" i="9"/>
  <c r="K7" i="9"/>
  <c r="J8" i="9"/>
  <c r="I9" i="9"/>
  <c r="K9" i="9"/>
  <c r="K10" i="9"/>
  <c r="J11" i="9"/>
  <c r="I12" i="9"/>
  <c r="K12" i="9"/>
  <c r="J13" i="9"/>
  <c r="L271" i="9"/>
  <c r="F271" i="9" s="1"/>
  <c r="G18" i="9"/>
  <c r="I17" i="9"/>
  <c r="G17" i="9"/>
  <c r="L16" i="9"/>
  <c r="F16" i="9" s="1"/>
  <c r="G16" i="9"/>
  <c r="L15" i="9"/>
  <c r="F15" i="9" s="1"/>
  <c r="F14" i="9" s="1"/>
  <c r="G15" i="9"/>
  <c r="J5" i="9"/>
  <c r="I6" i="9"/>
  <c r="K6" i="9"/>
  <c r="J7" i="9"/>
  <c r="I8" i="9"/>
  <c r="K8" i="9"/>
  <c r="J9" i="9"/>
  <c r="J10" i="9"/>
  <c r="E10" i="9" s="1"/>
  <c r="B10" i="9" s="1"/>
  <c r="I11" i="9"/>
  <c r="K11" i="9"/>
  <c r="J12" i="9"/>
  <c r="I13" i="9"/>
  <c r="K13" i="9"/>
  <c r="E11" i="9" l="1"/>
  <c r="B11" i="9" s="1"/>
  <c r="E8" i="9"/>
  <c r="B8" i="9" s="1"/>
  <c r="E7" i="9"/>
  <c r="B7" i="9" s="1"/>
  <c r="E18" i="9"/>
  <c r="B18" i="9" s="1"/>
  <c r="B271" i="9"/>
  <c r="F19" i="9"/>
  <c r="F3" i="9" s="1"/>
  <c r="E13" i="9"/>
  <c r="B13" i="9" s="1"/>
  <c r="E6" i="9"/>
  <c r="B6" i="9" s="1"/>
  <c r="E15" i="9"/>
  <c r="E16" i="9"/>
  <c r="B16" i="9" s="1"/>
  <c r="E17" i="9"/>
  <c r="B17" i="9" s="1"/>
  <c r="E12" i="9"/>
  <c r="B12" i="9" s="1"/>
  <c r="E9" i="9"/>
  <c r="B9" i="9" s="1"/>
  <c r="E5" i="9"/>
  <c r="B5" i="9" l="1"/>
  <c r="E4" i="9"/>
  <c r="B15"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<sst xmlns="http://schemas.openxmlformats.org/spreadsheetml/2006/main" count="4338" uniqueCount="3399">
  <si>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</si>
  <si>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</si>
  <si>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</si>
  <si>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</si>
  <si>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</si>
  <si>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</si>
  <si>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</si>
  <si>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</si>
  <si>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</si>
  <si>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</si>
  <si>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</si>
  <si>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</si>
  <si>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</si>
  <si>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</si>
  <si>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</si>
  <si>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</si>
  <si>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</si>
  <si>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</si>
  <si>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</si>
  <si>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</si>
  <si>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</si>
  <si>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</si>
  <si>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</si>
  <si>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</si>
  <si>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</si>
  <si>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</si>
  <si>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</si>
  <si>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</si>
  <si>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</si>
  <si>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</si>
  <si>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</si>
  <si>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BARTOLA KAŠIĆA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</si>
  <si>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</si>
  <si>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</si>
  <si>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</si>
  <si>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</si>
  <si>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</si>
  <si>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</si>
  <si>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</si>
  <si>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</si>
  <si>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</si>
  <si>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</si>
  <si>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</si>
  <si>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</si>
  <si>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</si>
  <si>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</si>
  <si>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</si>
  <si>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</si>
  <si>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</si>
  <si>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10039 - OSNOVNA ŠKOLA BARTOLA KAŠIĆA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</si>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</sst>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452003.78</v>
      </c>
      <c r="D2" s="6">
        <f>'PR-RAS'!E6</f>
        <v>526266.22</v>
      </c>
      <c r="E2" s="6">
        <v>0</v>
      </c>
      <c r="F2" s="6">
        <v>0</v>
      </c>
      <c r="G2" s="7">
        <f t="shared" ref="G2:G264" si="0">(B2/1000)*(C2*1+D2*2)</f>
        <v>1504.53622</v>
      </c>
      <c r="H2" s="7">
        <f t="shared" ref="H2:H264" si="1">ABS(C2-ROUND(C2,0))+ABS(D2-ROUND(D2,0))</f>
        <v>0.43999999994412065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411320.44</v>
      </c>
      <c r="D46" s="1">
        <f>'PR-RAS'!E50</f>
        <v>479232.8</v>
      </c>
      <c r="E46" s="1">
        <v>0</v>
      </c>
      <c r="F46" s="1">
        <v>0</v>
      </c>
      <c r="G46" s="2">
        <f t="shared" si="0"/>
        <v>61640.371800000001</v>
      </c>
      <c r="H46" s="2">
        <f t="shared" si="1"/>
        <v>0.64000000001396984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398789.21</v>
      </c>
      <c r="D64" s="1">
        <f>'PR-RAS'!E68</f>
        <v>459835.23</v>
      </c>
      <c r="E64" s="1">
        <v>0</v>
      </c>
      <c r="F64" s="1">
        <v>0</v>
      </c>
      <c r="G64" s="2">
        <f t="shared" si="0"/>
        <v>83062.959210000001</v>
      </c>
      <c r="H64" s="2">
        <f t="shared" si="1"/>
        <v>0.44000000000232831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398789.21</v>
      </c>
      <c r="D65" s="1">
        <f>'PR-RAS'!E69</f>
        <v>459835.23</v>
      </c>
      <c r="E65" s="1">
        <v>0</v>
      </c>
      <c r="F65" s="1">
        <v>0</v>
      </c>
      <c r="G65" s="2">
        <f t="shared" si="0"/>
        <v>84381.418879999997</v>
      </c>
      <c r="H65" s="2">
        <f t="shared" si="1"/>
        <v>0.44000000000232831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12531.23</v>
      </c>
      <c r="D73" s="1">
        <f>'PR-RAS'!E77</f>
        <v>19397.57</v>
      </c>
      <c r="E73" s="1">
        <v>0</v>
      </c>
      <c r="F73" s="1">
        <v>0</v>
      </c>
      <c r="G73" s="2">
        <f t="shared" si="0"/>
        <v>3695.4986399999993</v>
      </c>
      <c r="H73" s="2">
        <f t="shared" si="1"/>
        <v>0.65999999999985448</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12531.23</v>
      </c>
      <c r="D76" s="1">
        <f>'PR-RAS'!E80</f>
        <v>19397.57</v>
      </c>
      <c r="E76" s="1">
        <v>0</v>
      </c>
      <c r="F76" s="1">
        <v>0</v>
      </c>
      <c r="G76" s="2">
        <f t="shared" si="0"/>
        <v>3849.4777499999996</v>
      </c>
      <c r="H76" s="2">
        <f t="shared" si="1"/>
        <v>0.65999999999985448</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4830.8399999999992</v>
      </c>
      <c r="D120" s="1">
        <f>'PR-RAS'!E124</f>
        <v>4823.5599999999995</v>
      </c>
      <c r="E120" s="1">
        <v>0</v>
      </c>
      <c r="F120" s="1">
        <v>0</v>
      </c>
      <c r="G120" s="2">
        <f t="shared" si="0"/>
        <v>1722.8772399999998</v>
      </c>
      <c r="H120" s="2">
        <f t="shared" si="1"/>
        <v>0.60000000000127329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4211.6899999999996</v>
      </c>
      <c r="D121" s="1">
        <f>'PR-RAS'!E125</f>
        <v>3767.56</v>
      </c>
      <c r="E121" s="1">
        <v>0</v>
      </c>
      <c r="F121" s="1">
        <v>0</v>
      </c>
      <c r="G121" s="2">
        <f t="shared" si="0"/>
        <v>1409.6171999999999</v>
      </c>
      <c r="H121" s="2">
        <f t="shared" si="1"/>
        <v>0.75000000000045475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50.83</v>
      </c>
      <c r="D122" s="1">
        <f>'PR-RAS'!E126</f>
        <v>159</v>
      </c>
      <c r="E122" s="1">
        <v>0</v>
      </c>
      <c r="F122" s="1">
        <v>0</v>
      </c>
      <c r="G122" s="2">
        <f t="shared" si="0"/>
        <v>44.628429999999994</v>
      </c>
      <c r="H122" s="2">
        <f t="shared" si="1"/>
        <v>0.17000000000000171</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4160.8599999999997</v>
      </c>
      <c r="D123" s="1">
        <f>'PR-RAS'!E127</f>
        <v>3608.56</v>
      </c>
      <c r="E123" s="1">
        <v>0</v>
      </c>
      <c r="F123" s="1">
        <v>0</v>
      </c>
      <c r="G123" s="2">
        <f t="shared" si="0"/>
        <v>1388.11356</v>
      </c>
      <c r="H123" s="2">
        <f t="shared" si="1"/>
        <v>0.58000000000038199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619.15</v>
      </c>
      <c r="D124" s="1">
        <f>'PR-RAS'!E128</f>
        <v>1056</v>
      </c>
      <c r="E124" s="1">
        <v>0</v>
      </c>
      <c r="F124" s="1">
        <v>0</v>
      </c>
      <c r="G124" s="2">
        <f t="shared" si="0"/>
        <v>335.93144999999998</v>
      </c>
      <c r="H124" s="2">
        <f t="shared" si="1"/>
        <v>0.14999999999997726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619.15</v>
      </c>
      <c r="D125" s="1">
        <f>'PR-RAS'!E129</f>
        <v>1056</v>
      </c>
      <c r="E125" s="1">
        <v>0</v>
      </c>
      <c r="F125" s="1">
        <v>0</v>
      </c>
      <c r="G125" s="2">
        <f t="shared" si="0"/>
        <v>338.6626</v>
      </c>
      <c r="H125" s="2">
        <f t="shared" si="1"/>
        <v>0.14999999999997726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35852.5</v>
      </c>
      <c r="D129" s="1">
        <f>'PR-RAS'!E133</f>
        <v>42209.86</v>
      </c>
      <c r="E129" s="1">
        <v>0</v>
      </c>
      <c r="F129" s="1">
        <v>0</v>
      </c>
      <c r="G129" s="2">
        <f t="shared" si="0"/>
        <v>15394.844160000001</v>
      </c>
      <c r="H129" s="2">
        <f t="shared" si="1"/>
        <v>0.63999999999941792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35852.5</v>
      </c>
      <c r="D130" s="1">
        <f>'PR-RAS'!E134</f>
        <v>42209.86</v>
      </c>
      <c r="E130" s="1">
        <v>0</v>
      </c>
      <c r="F130" s="1">
        <v>0</v>
      </c>
      <c r="G130" s="2">
        <f t="shared" si="0"/>
        <v>15515.116380000001</v>
      </c>
      <c r="H130" s="2">
        <f t="shared" si="1"/>
        <v>0.63999999999941792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35852.5</v>
      </c>
      <c r="D131" s="1">
        <f>'PR-RAS'!E135</f>
        <v>42209.86</v>
      </c>
      <c r="E131" s="1">
        <v>0</v>
      </c>
      <c r="F131" s="1">
        <v>0</v>
      </c>
      <c r="G131" s="2">
        <f t="shared" si="0"/>
        <v>15635.3886</v>
      </c>
      <c r="H131" s="2">
        <f t="shared" si="1"/>
        <v>0.63999999999941792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474277.34000000008</v>
      </c>
      <c r="D147" s="1">
        <f>'PR-RAS'!E151</f>
        <v>549301.7300000001</v>
      </c>
      <c r="E147" s="1">
        <v>0</v>
      </c>
      <c r="F147" s="1">
        <v>0</v>
      </c>
      <c r="G147" s="2">
        <f t="shared" si="0"/>
        <v>229640.59680000003</v>
      </c>
      <c r="H147" s="2">
        <f t="shared" si="1"/>
        <v>0.60999999998603016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395972.47000000003</v>
      </c>
      <c r="D148" s="1">
        <f>'PR-RAS'!E152</f>
        <v>432901.93</v>
      </c>
      <c r="E148" s="1">
        <v>0</v>
      </c>
      <c r="F148" s="1">
        <v>0</v>
      </c>
      <c r="G148" s="2">
        <f t="shared" si="0"/>
        <v>185481.12051000001</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327808.2</v>
      </c>
      <c r="D149" s="1">
        <f>'PR-RAS'!E153</f>
        <v>360068.38</v>
      </c>
      <c r="E149" s="1">
        <v>0</v>
      </c>
      <c r="F149" s="1">
        <v>0</v>
      </c>
      <c r="G149" s="2">
        <f t="shared" si="0"/>
        <v>155095.85407999999</v>
      </c>
      <c r="H149" s="2">
        <f t="shared" si="1"/>
        <v>0.58000000001629815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321005.37</v>
      </c>
      <c r="D150" s="1">
        <f>'PR-RAS'!E154</f>
        <v>352713.61</v>
      </c>
      <c r="E150" s="1">
        <v>0</v>
      </c>
      <c r="F150" s="1">
        <v>0</v>
      </c>
      <c r="G150" s="2">
        <f t="shared" si="0"/>
        <v>152938.45590999999</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5825.7</v>
      </c>
      <c r="D152" s="1">
        <f>'PR-RAS'!E156</f>
        <v>6337.18</v>
      </c>
      <c r="E152" s="1">
        <v>0</v>
      </c>
      <c r="F152" s="1">
        <v>0</v>
      </c>
      <c r="G152" s="2">
        <f t="shared" si="0"/>
        <v>2793.5090600000003</v>
      </c>
      <c r="H152" s="2">
        <f t="shared" si="1"/>
        <v>0.48000000000047294</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977.13</v>
      </c>
      <c r="D153" s="1">
        <f>'PR-RAS'!E157</f>
        <v>1017.59</v>
      </c>
      <c r="E153" s="1">
        <v>0</v>
      </c>
      <c r="F153" s="1">
        <v>0</v>
      </c>
      <c r="G153" s="2">
        <f t="shared" si="0"/>
        <v>457.87111999999996</v>
      </c>
      <c r="H153" s="2">
        <f t="shared" si="1"/>
        <v>0.53999999999996362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13880.06</v>
      </c>
      <c r="D154" s="1">
        <f>'PR-RAS'!E158</f>
        <v>13727.42</v>
      </c>
      <c r="E154" s="1">
        <v>0</v>
      </c>
      <c r="F154" s="1">
        <v>0</v>
      </c>
      <c r="G154" s="2">
        <f t="shared" si="0"/>
        <v>6324.2397000000001</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54284.21</v>
      </c>
      <c r="D155" s="1">
        <f>'PR-RAS'!E159</f>
        <v>59106.13</v>
      </c>
      <c r="E155" s="1">
        <v>0</v>
      </c>
      <c r="F155" s="1">
        <v>0</v>
      </c>
      <c r="G155" s="2">
        <f t="shared" si="0"/>
        <v>26564.45638</v>
      </c>
      <c r="H155" s="2">
        <f t="shared" si="1"/>
        <v>0.33999999999650754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54182.31</v>
      </c>
      <c r="D157" s="1">
        <f>'PR-RAS'!E161</f>
        <v>59101.56</v>
      </c>
      <c r="E157" s="1">
        <v>0</v>
      </c>
      <c r="F157" s="1">
        <v>0</v>
      </c>
      <c r="G157" s="2">
        <f t="shared" si="0"/>
        <v>26892.127079999998</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101.9</v>
      </c>
      <c r="D158" s="1">
        <f>'PR-RAS'!E162</f>
        <v>4.57</v>
      </c>
      <c r="E158" s="1">
        <v>0</v>
      </c>
      <c r="F158" s="1">
        <v>0</v>
      </c>
      <c r="G158" s="2">
        <f t="shared" si="0"/>
        <v>17.43328</v>
      </c>
      <c r="H158" s="2">
        <f t="shared" si="1"/>
        <v>0.52999999999999403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69119.209999999992</v>
      </c>
      <c r="D159" s="1">
        <f>'PR-RAS'!E163</f>
        <v>82264.59</v>
      </c>
      <c r="E159" s="1">
        <v>0</v>
      </c>
      <c r="F159" s="1">
        <v>0</v>
      </c>
      <c r="G159" s="2">
        <f t="shared" si="0"/>
        <v>36916.445619999999</v>
      </c>
      <c r="H159" s="2">
        <f t="shared" si="1"/>
        <v>0.61999999999534339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16510.11</v>
      </c>
      <c r="D160" s="1">
        <f>'PR-RAS'!E164</f>
        <v>22931.85</v>
      </c>
      <c r="E160" s="1">
        <v>0</v>
      </c>
      <c r="F160" s="1">
        <v>0</v>
      </c>
      <c r="G160" s="2">
        <f t="shared" si="0"/>
        <v>9917.4357899999995</v>
      </c>
      <c r="H160" s="2">
        <f t="shared" si="1"/>
        <v>0.26000000000203727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6078.57</v>
      </c>
      <c r="D161" s="1">
        <f>'PR-RAS'!E165</f>
        <v>9588.1200000000008</v>
      </c>
      <c r="E161" s="1">
        <v>0</v>
      </c>
      <c r="F161" s="1">
        <v>0</v>
      </c>
      <c r="G161" s="2">
        <f t="shared" si="0"/>
        <v>4040.7696000000001</v>
      </c>
      <c r="H161" s="2">
        <f t="shared" si="1"/>
        <v>0.55000000000109139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10378.450000000001</v>
      </c>
      <c r="D162" s="1">
        <f>'PR-RAS'!E166</f>
        <v>13188.13</v>
      </c>
      <c r="E162" s="1">
        <v>0</v>
      </c>
      <c r="F162" s="1">
        <v>0</v>
      </c>
      <c r="G162" s="2">
        <f t="shared" si="0"/>
        <v>5917.5083100000002</v>
      </c>
      <c r="H162" s="2">
        <f t="shared" si="1"/>
        <v>0.57999999999992724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53.09</v>
      </c>
      <c r="D163" s="1">
        <f>'PR-RAS'!E167</f>
        <v>128</v>
      </c>
      <c r="E163" s="1">
        <v>0</v>
      </c>
      <c r="F163" s="1">
        <v>0</v>
      </c>
      <c r="G163" s="2">
        <f t="shared" si="0"/>
        <v>50.072580000000009</v>
      </c>
      <c r="H163" s="2">
        <f t="shared" si="1"/>
        <v>9.0000000000003411E-2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27.6</v>
      </c>
      <c r="E164" s="1">
        <v>0</v>
      </c>
      <c r="F164" s="1">
        <v>0</v>
      </c>
      <c r="G164" s="2">
        <f t="shared" si="0"/>
        <v>8.9976000000000003</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24032.53</v>
      </c>
      <c r="D165" s="1">
        <f>'PR-RAS'!E169</f>
        <v>29135.99</v>
      </c>
      <c r="E165" s="1">
        <v>0</v>
      </c>
      <c r="F165" s="1">
        <v>0</v>
      </c>
      <c r="G165" s="2">
        <f t="shared" si="0"/>
        <v>13497.939640000002</v>
      </c>
      <c r="H165" s="2">
        <f t="shared" si="1"/>
        <v>0.47999999999956344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5955.85</v>
      </c>
      <c r="D166" s="1">
        <f>'PR-RAS'!E170</f>
        <v>6539.4</v>
      </c>
      <c r="E166" s="1">
        <v>0</v>
      </c>
      <c r="F166" s="1">
        <v>0</v>
      </c>
      <c r="G166" s="2">
        <f t="shared" si="0"/>
        <v>3140.7172500000006</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1983.44</v>
      </c>
      <c r="D167" s="1">
        <f>'PR-RAS'!E171</f>
        <v>1786.84</v>
      </c>
      <c r="E167" s="1">
        <v>0</v>
      </c>
      <c r="F167" s="1">
        <v>0</v>
      </c>
      <c r="G167" s="2">
        <f t="shared" si="0"/>
        <v>922.48192000000006</v>
      </c>
      <c r="H167" s="2">
        <f t="shared" si="1"/>
        <v>0.60000000000013642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13921.14</v>
      </c>
      <c r="D168" s="1">
        <f>'PR-RAS'!E172</f>
        <v>18667.23</v>
      </c>
      <c r="E168" s="1">
        <v>0</v>
      </c>
      <c r="F168" s="1">
        <v>0</v>
      </c>
      <c r="G168" s="2">
        <f t="shared" si="0"/>
        <v>8559.6851999999999</v>
      </c>
      <c r="H168" s="2">
        <f t="shared" si="1"/>
        <v>0.36999999999898137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870.44</v>
      </c>
      <c r="D169" s="1">
        <f>'PR-RAS'!E173</f>
        <v>1283.8800000000001</v>
      </c>
      <c r="E169" s="1">
        <v>0</v>
      </c>
      <c r="F169" s="1">
        <v>0</v>
      </c>
      <c r="G169" s="2">
        <f t="shared" si="0"/>
        <v>577.61760000000004</v>
      </c>
      <c r="H169" s="2">
        <f t="shared" si="1"/>
        <v>0.55999999999994543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1210.6199999999999</v>
      </c>
      <c r="D170" s="1">
        <f>'PR-RAS'!E174</f>
        <v>858.64</v>
      </c>
      <c r="E170" s="1">
        <v>0</v>
      </c>
      <c r="F170" s="1">
        <v>0</v>
      </c>
      <c r="G170" s="2">
        <f t="shared" si="0"/>
        <v>494.81509999999997</v>
      </c>
      <c r="H170" s="2">
        <f t="shared" si="1"/>
        <v>0.74000000000012278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91.04</v>
      </c>
      <c r="D172" s="1">
        <f>'PR-RAS'!E176</f>
        <v>0</v>
      </c>
      <c r="E172" s="1">
        <v>0</v>
      </c>
      <c r="F172" s="1">
        <v>0</v>
      </c>
      <c r="G172" s="2">
        <f t="shared" si="0"/>
        <v>15.567840000000002</v>
      </c>
      <c r="H172" s="2">
        <f t="shared" si="1"/>
        <v>4.0000000000006253E-2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15092.940000000002</v>
      </c>
      <c r="D173" s="1">
        <f>'PR-RAS'!E177</f>
        <v>19148.610000000004</v>
      </c>
      <c r="E173" s="1">
        <v>0</v>
      </c>
      <c r="F173" s="1">
        <v>0</v>
      </c>
      <c r="G173" s="2">
        <f t="shared" si="0"/>
        <v>9183.1075200000014</v>
      </c>
      <c r="H173" s="2">
        <f t="shared" si="1"/>
        <v>0.44999999999345164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2321.0100000000002</v>
      </c>
      <c r="D174" s="1">
        <f>'PR-RAS'!E178</f>
        <v>4626.3</v>
      </c>
      <c r="E174" s="1">
        <v>0</v>
      </c>
      <c r="F174" s="1">
        <v>0</v>
      </c>
      <c r="G174" s="2">
        <f t="shared" si="0"/>
        <v>2002.2345299999999</v>
      </c>
      <c r="H174" s="2">
        <f t="shared" si="1"/>
        <v>0.31000000000040018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516.04999999999995</v>
      </c>
      <c r="D175" s="1">
        <f>'PR-RAS'!E179</f>
        <v>1668.74</v>
      </c>
      <c r="E175" s="1">
        <v>0</v>
      </c>
      <c r="F175" s="1">
        <v>0</v>
      </c>
      <c r="G175" s="2">
        <f t="shared" si="0"/>
        <v>670.51421999999991</v>
      </c>
      <c r="H175" s="2">
        <f t="shared" si="1"/>
        <v>0.30999999999994543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390.73</v>
      </c>
      <c r="D176" s="1">
        <f>'PR-RAS'!E180</f>
        <v>107</v>
      </c>
      <c r="E176" s="1">
        <v>0</v>
      </c>
      <c r="F176" s="1">
        <v>0</v>
      </c>
      <c r="G176" s="2">
        <f t="shared" si="0"/>
        <v>105.82774999999999</v>
      </c>
      <c r="H176" s="2">
        <f t="shared" si="1"/>
        <v>0.26999999999998181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4182.9799999999996</v>
      </c>
      <c r="D177" s="1">
        <f>'PR-RAS'!E181</f>
        <v>4854.79</v>
      </c>
      <c r="E177" s="1">
        <v>0</v>
      </c>
      <c r="F177" s="1">
        <v>0</v>
      </c>
      <c r="G177" s="2">
        <f t="shared" si="0"/>
        <v>2445.0905599999996</v>
      </c>
      <c r="H177" s="2">
        <f t="shared" si="1"/>
        <v>0.23000000000047294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1136.1099999999999</v>
      </c>
      <c r="D179" s="1">
        <f>'PR-RAS'!E183</f>
        <v>2389.0500000000002</v>
      </c>
      <c r="E179" s="1">
        <v>0</v>
      </c>
      <c r="F179" s="1">
        <v>0</v>
      </c>
      <c r="G179" s="2">
        <f t="shared" si="0"/>
        <v>1052.72938</v>
      </c>
      <c r="H179" s="2">
        <f t="shared" si="1"/>
        <v>0.16000000000008185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2815.92</v>
      </c>
      <c r="D180" s="1">
        <f>'PR-RAS'!E184</f>
        <v>2815.77</v>
      </c>
      <c r="E180" s="1">
        <v>0</v>
      </c>
      <c r="F180" s="1">
        <v>0</v>
      </c>
      <c r="G180" s="2">
        <f t="shared" si="0"/>
        <v>1512.0953399999999</v>
      </c>
      <c r="H180" s="2">
        <f t="shared" si="1"/>
        <v>0.30999999999994543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2181.9299999999998</v>
      </c>
      <c r="D181" s="1">
        <f>'PR-RAS'!E185</f>
        <v>2199.56</v>
      </c>
      <c r="E181" s="1">
        <v>0</v>
      </c>
      <c r="F181" s="1">
        <v>0</v>
      </c>
      <c r="G181" s="2">
        <f t="shared" si="0"/>
        <v>1184.5889999999997</v>
      </c>
      <c r="H181" s="2">
        <f t="shared" si="1"/>
        <v>0.51000000000021828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1548.21</v>
      </c>
      <c r="D182" s="1">
        <f>'PR-RAS'!E186</f>
        <v>487.4</v>
      </c>
      <c r="E182" s="1">
        <v>0</v>
      </c>
      <c r="F182" s="1">
        <v>0</v>
      </c>
      <c r="G182" s="2">
        <f t="shared" si="0"/>
        <v>456.66481000000005</v>
      </c>
      <c r="H182" s="2">
        <f t="shared" si="1"/>
        <v>0.61000000000001364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6943.56</v>
      </c>
      <c r="D183" s="1">
        <f>'PR-RAS'!E187</f>
        <v>7335.35</v>
      </c>
      <c r="E183" s="1">
        <v>0</v>
      </c>
      <c r="F183" s="1">
        <v>0</v>
      </c>
      <c r="G183" s="2">
        <f t="shared" si="0"/>
        <v>3933.7953200000002</v>
      </c>
      <c r="H183" s="2">
        <f t="shared" si="1"/>
        <v>0.78999999999996362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6540.07</v>
      </c>
      <c r="D184" s="1">
        <f>'PR-RAS'!E188</f>
        <v>3712.79</v>
      </c>
      <c r="E184" s="1">
        <v>0</v>
      </c>
      <c r="F184" s="1">
        <v>0</v>
      </c>
      <c r="G184" s="2">
        <f t="shared" si="0"/>
        <v>2555.7139499999998</v>
      </c>
      <c r="H184" s="2">
        <f t="shared" si="1"/>
        <v>0.27999999999974534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1219.07</v>
      </c>
      <c r="D187" s="1">
        <f>'PR-RAS'!E191</f>
        <v>173.71</v>
      </c>
      <c r="E187" s="1">
        <v>0</v>
      </c>
      <c r="F187" s="1">
        <v>0</v>
      </c>
      <c r="G187" s="2">
        <f t="shared" si="0"/>
        <v>291.36714000000001</v>
      </c>
      <c r="H187" s="2">
        <f t="shared" si="1"/>
        <v>0.35999999999992838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159.27000000000001</v>
      </c>
      <c r="D188" s="1">
        <f>'PR-RAS'!E192</f>
        <v>161.36000000000001</v>
      </c>
      <c r="E188" s="1">
        <v>0</v>
      </c>
      <c r="F188" s="1">
        <v>0</v>
      </c>
      <c r="G188" s="2">
        <f t="shared" si="0"/>
        <v>90.132130000000004</v>
      </c>
      <c r="H188" s="2">
        <f t="shared" si="1"/>
        <v>0.63000000000002387</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857.06</v>
      </c>
      <c r="D189" s="1">
        <f>'PR-RAS'!E193</f>
        <v>997.61</v>
      </c>
      <c r="E189" s="1">
        <v>0</v>
      </c>
      <c r="F189" s="1">
        <v>0</v>
      </c>
      <c r="G189" s="2">
        <f t="shared" si="0"/>
        <v>536.22863999999993</v>
      </c>
      <c r="H189" s="2">
        <f t="shared" si="1"/>
        <v>0.44999999999993179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3359.55</v>
      </c>
      <c r="D190" s="1">
        <f>'PR-RAS'!E194</f>
        <v>186.67</v>
      </c>
      <c r="E190" s="1">
        <v>0</v>
      </c>
      <c r="F190" s="1">
        <v>0</v>
      </c>
      <c r="G190" s="2">
        <f t="shared" si="0"/>
        <v>705.51621000000011</v>
      </c>
      <c r="H190" s="2">
        <f t="shared" si="1"/>
        <v>0.77999999999983061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945.12</v>
      </c>
      <c r="D191" s="1">
        <f>'PR-RAS'!E195</f>
        <v>2193.44</v>
      </c>
      <c r="E191" s="1">
        <v>0</v>
      </c>
      <c r="F191" s="1">
        <v>0</v>
      </c>
      <c r="G191" s="2">
        <f t="shared" si="0"/>
        <v>1013.08</v>
      </c>
      <c r="H191" s="2">
        <f t="shared" si="1"/>
        <v>0.56000000000005912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2410.8199999999997</v>
      </c>
      <c r="D192" s="1">
        <f>'PR-RAS'!E196</f>
        <v>343.93</v>
      </c>
      <c r="E192" s="1">
        <v>0</v>
      </c>
      <c r="F192" s="1">
        <v>0</v>
      </c>
      <c r="G192" s="2">
        <f t="shared" si="0"/>
        <v>591.84788000000003</v>
      </c>
      <c r="H192" s="2">
        <f t="shared" si="1"/>
        <v>0.25000000000028422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2410.8199999999997</v>
      </c>
      <c r="D206" s="1">
        <f>'PR-RAS'!E210</f>
        <v>343.93</v>
      </c>
      <c r="E206" s="1">
        <v>0</v>
      </c>
      <c r="F206" s="1">
        <v>0</v>
      </c>
      <c r="G206" s="2">
        <f t="shared" si="0"/>
        <v>635.22939999999994</v>
      </c>
      <c r="H206" s="2">
        <f t="shared" si="1"/>
        <v>0.25000000000028422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244.45</v>
      </c>
      <c r="D207" s="1">
        <f>'PR-RAS'!E211</f>
        <v>223.53</v>
      </c>
      <c r="E207" s="1">
        <v>0</v>
      </c>
      <c r="F207" s="1">
        <v>0</v>
      </c>
      <c r="G207" s="2">
        <f t="shared" si="0"/>
        <v>142.45105999999998</v>
      </c>
      <c r="H207" s="2">
        <f t="shared" si="1"/>
        <v>0.91999999999998749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2166.37</v>
      </c>
      <c r="D209" s="1">
        <f>'PR-RAS'!E213</f>
        <v>120.4</v>
      </c>
      <c r="E209" s="1">
        <v>0</v>
      </c>
      <c r="F209" s="1">
        <v>0</v>
      </c>
      <c r="G209" s="2">
        <f t="shared" si="0"/>
        <v>500.69135999999997</v>
      </c>
      <c r="H209" s="2">
        <f t="shared" si="1"/>
        <v>0.76999999999989654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6774.84</v>
      </c>
      <c r="D248" s="1">
        <f>'PR-RAS'!E252</f>
        <v>33168.85</v>
      </c>
      <c r="E248" s="1">
        <v>0</v>
      </c>
      <c r="F248" s="1">
        <v>0</v>
      </c>
      <c r="G248" s="2">
        <f t="shared" si="0"/>
        <v>18058.79738</v>
      </c>
      <c r="H248" s="2">
        <f t="shared" si="1"/>
        <v>0.31000000000130967</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6774.84</v>
      </c>
      <c r="D255" s="1">
        <f>'PR-RAS'!E259</f>
        <v>33168.85</v>
      </c>
      <c r="E255" s="1">
        <v>0</v>
      </c>
      <c r="F255" s="1">
        <v>0</v>
      </c>
      <c r="G255" s="2">
        <f t="shared" si="0"/>
        <v>18570.585159999999</v>
      </c>
      <c r="H255" s="2">
        <f t="shared" si="1"/>
        <v>0.31000000000130967</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6774.84</v>
      </c>
      <c r="D257" s="1">
        <f>'PR-RAS'!E261</f>
        <v>33168.85</v>
      </c>
      <c r="E257" s="1">
        <v>0</v>
      </c>
      <c r="F257" s="1">
        <v>0</v>
      </c>
      <c r="G257" s="2">
        <f t="shared" si="0"/>
        <v>18716.810239999999</v>
      </c>
      <c r="H257" s="2">
        <f t="shared" si="1"/>
        <v>0.31000000000130967</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622.42999999999995</v>
      </c>
      <c r="E259" s="1">
        <v>0</v>
      </c>
      <c r="F259" s="1">
        <v>0</v>
      </c>
      <c r="G259" s="2">
        <f t="shared" si="0"/>
        <v>321.17388</v>
      </c>
      <c r="H259" s="2">
        <f t="shared" si="1"/>
        <v>0.42999999999994998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622.42999999999995</v>
      </c>
      <c r="E260" s="1">
        <v>0</v>
      </c>
      <c r="F260" s="1">
        <v>0</v>
      </c>
      <c r="G260" s="2">
        <f t="shared" si="0"/>
        <v>322.41873999999996</v>
      </c>
      <c r="H260" s="2">
        <f t="shared" si="1"/>
        <v>0.42999999999994998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622.42999999999995</v>
      </c>
      <c r="E262" s="1">
        <v>0</v>
      </c>
      <c r="F262" s="1">
        <v>0</v>
      </c>
      <c r="G262" s="2">
        <f t="shared" si="0"/>
        <v>324.90845999999999</v>
      </c>
      <c r="H262" s="2">
        <f t="shared" si="1"/>
        <v>0.42999999999994998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474277.34000000008</v>
      </c>
      <c r="D285" s="1">
        <f>'PR-RAS'!E289</f>
        <v>549301.7300000001</v>
      </c>
      <c r="E285" s="1">
        <v>0</v>
      </c>
      <c r="F285" s="1">
        <v>0</v>
      </c>
      <c r="G285" s="2">
        <f t="shared" si="8"/>
        <v>446698.14720000006</v>
      </c>
      <c r="H285" s="2">
        <f t="shared" si="9"/>
        <v>0.60999999998603016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22273.560000000056</v>
      </c>
      <c r="D287" s="1">
        <f>'PR-RAS'!E291</f>
        <v>23035.510000000126</v>
      </c>
      <c r="E287" s="1">
        <v>0</v>
      </c>
      <c r="F287" s="1">
        <v>0</v>
      </c>
      <c r="G287" s="2">
        <f t="shared" si="8"/>
        <v>19546.549880000086</v>
      </c>
      <c r="H287" s="2">
        <f t="shared" si="9"/>
        <v>0.9299999998183921</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64636.35</v>
      </c>
      <c r="D288" s="1">
        <f>'PR-RAS'!E292</f>
        <v>27846.03</v>
      </c>
      <c r="E288" s="1">
        <v>0</v>
      </c>
      <c r="F288" s="1">
        <v>0</v>
      </c>
      <c r="G288" s="2">
        <f t="shared" si="8"/>
        <v>34534.253669999998</v>
      </c>
      <c r="H288" s="2">
        <f t="shared" si="9"/>
        <v>0.37999999999738066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139.36000000000001</v>
      </c>
      <c r="D290" s="1">
        <f>'PR-RAS'!E294</f>
        <v>1174.4000000000001</v>
      </c>
      <c r="E290" s="1">
        <v>0</v>
      </c>
      <c r="F290" s="1">
        <v>0</v>
      </c>
      <c r="G290" s="2">
        <f t="shared" si="8"/>
        <v>719.07824000000005</v>
      </c>
      <c r="H290" s="2">
        <f t="shared" si="9"/>
        <v>0.76000000000010459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139.36000000000001</v>
      </c>
      <c r="D291" s="1">
        <f>'PR-RAS'!E295</f>
        <v>1174.4000000000001</v>
      </c>
      <c r="E291" s="1">
        <v>0</v>
      </c>
      <c r="F291" s="1">
        <v>0</v>
      </c>
      <c r="G291" s="2">
        <f t="shared" si="8"/>
        <v>721.56640000000004</v>
      </c>
      <c r="H291" s="2">
        <f t="shared" si="9"/>
        <v>0.76000000000010459</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2649.56</v>
      </c>
      <c r="D345" s="1">
        <f>'PR-RAS'!E350</f>
        <v>487.49</v>
      </c>
      <c r="E345" s="1">
        <v>0</v>
      </c>
      <c r="F345" s="1">
        <v>0</v>
      </c>
      <c r="G345" s="2">
        <f t="shared" si="8"/>
        <v>1246.8417599999998</v>
      </c>
      <c r="H345" s="2">
        <f t="shared" si="9"/>
        <v>0.93000000000006366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2649.56</v>
      </c>
      <c r="D358" s="1">
        <f>'PR-RAS'!E363</f>
        <v>487.49</v>
      </c>
      <c r="E358" s="1">
        <v>0</v>
      </c>
      <c r="F358" s="1">
        <v>0</v>
      </c>
      <c r="G358" s="2">
        <f t="shared" si="8"/>
        <v>1293.9607799999999</v>
      </c>
      <c r="H358" s="2">
        <f t="shared" si="9"/>
        <v>0.93000000000006366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2649.56</v>
      </c>
      <c r="D364" s="1">
        <f>'PR-RAS'!E369</f>
        <v>487.49</v>
      </c>
      <c r="E364" s="1">
        <v>0</v>
      </c>
      <c r="F364" s="1">
        <v>0</v>
      </c>
      <c r="G364" s="2">
        <f t="shared" si="8"/>
        <v>1315.70802</v>
      </c>
      <c r="H364" s="2">
        <f t="shared" si="9"/>
        <v>0.93000000000006366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2182.83</v>
      </c>
      <c r="D365" s="1">
        <f>'PR-RAS'!E370</f>
        <v>0</v>
      </c>
      <c r="E365" s="1">
        <v>0</v>
      </c>
      <c r="F365" s="1">
        <v>0</v>
      </c>
      <c r="G365" s="2">
        <f t="shared" si="8"/>
        <v>794.55011999999999</v>
      </c>
      <c r="H365" s="2">
        <f t="shared" si="9"/>
        <v>0.17000000000007276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466.73</v>
      </c>
      <c r="D366" s="1">
        <f>'PR-RAS'!E371</f>
        <v>0</v>
      </c>
      <c r="E366" s="1">
        <v>0</v>
      </c>
      <c r="F366" s="1">
        <v>0</v>
      </c>
      <c r="G366" s="2">
        <f t="shared" si="8"/>
        <v>170.35645</v>
      </c>
      <c r="H366" s="2">
        <f t="shared" si="9"/>
        <v>0.26999999999998181</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487.49</v>
      </c>
      <c r="E367" s="1">
        <v>0</v>
      </c>
      <c r="F367" s="1">
        <v>0</v>
      </c>
      <c r="G367" s="2">
        <f t="shared" si="8"/>
        <v>356.84267999999997</v>
      </c>
      <c r="H367" s="2">
        <f t="shared" si="9"/>
        <v>0.49000000000000909</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2649.56</v>
      </c>
      <c r="D403" s="1">
        <f>'PR-RAS'!E408</f>
        <v>487.49</v>
      </c>
      <c r="E403" s="1">
        <v>0</v>
      </c>
      <c r="F403" s="1">
        <v>0</v>
      </c>
      <c r="G403" s="2">
        <f t="shared" si="8"/>
        <v>1457.0650800000001</v>
      </c>
      <c r="H403" s="2">
        <f t="shared" si="9"/>
        <v>0.93000000000006366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452003.78</v>
      </c>
      <c r="D407" s="1">
        <f>'PR-RAS'!E412</f>
        <v>526266.22</v>
      </c>
      <c r="E407" s="1">
        <v>0</v>
      </c>
      <c r="F407" s="1">
        <v>0</v>
      </c>
      <c r="G407" s="2">
        <f t="shared" si="8"/>
        <v>610841.70532000007</v>
      </c>
      <c r="H407" s="2">
        <f t="shared" si="9"/>
        <v>0.43999999994412065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476926.90000000008</v>
      </c>
      <c r="D408" s="1">
        <f>'PR-RAS'!E413</f>
        <v>549789.22000000009</v>
      </c>
      <c r="E408" s="1">
        <v>0</v>
      </c>
      <c r="F408" s="1">
        <v>0</v>
      </c>
      <c r="G408" s="2">
        <f t="shared" si="8"/>
        <v>641637.67338000005</v>
      </c>
      <c r="H408" s="2">
        <f t="shared" si="9"/>
        <v>0.32000000000698492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24923.120000000054</v>
      </c>
      <c r="D410" s="1">
        <f>'PR-RAS'!E415</f>
        <v>23523.000000000116</v>
      </c>
      <c r="E410" s="1">
        <v>0</v>
      </c>
      <c r="F410" s="1">
        <v>0</v>
      </c>
      <c r="G410" s="2">
        <f t="shared" si="8"/>
        <v>29435.370080000117</v>
      </c>
      <c r="H410" s="2">
        <f t="shared" si="9"/>
        <v>0.12000000016996637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64636.35</v>
      </c>
      <c r="D411" s="1">
        <f>'PR-RAS'!E416</f>
        <v>27846.03</v>
      </c>
      <c r="E411" s="1">
        <v>0</v>
      </c>
      <c r="F411" s="1">
        <v>0</v>
      </c>
      <c r="G411" s="2">
        <f t="shared" si="8"/>
        <v>49334.648099999999</v>
      </c>
      <c r="H411" s="2">
        <f t="shared" si="9"/>
        <v>0.37999999999738066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139.36000000000001</v>
      </c>
      <c r="D413" s="1">
        <f>'PR-RAS'!E418</f>
        <v>1174.4000000000001</v>
      </c>
      <c r="E413" s="1">
        <v>0</v>
      </c>
      <c r="F413" s="1">
        <v>0</v>
      </c>
      <c r="G413" s="2">
        <f t="shared" si="8"/>
        <v>1025.12192</v>
      </c>
      <c r="H413" s="2">
        <f t="shared" si="9"/>
        <v>0.76000000000010459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452003.78</v>
      </c>
      <c r="D633" s="1">
        <f>'PR-RAS'!E639</f>
        <v>526266.22</v>
      </c>
      <c r="E633" s="1">
        <v>0</v>
      </c>
      <c r="F633" s="1">
        <v>0</v>
      </c>
      <c r="G633" s="2">
        <f t="shared" si="10"/>
        <v>950866.89104000002</v>
      </c>
      <c r="H633" s="2">
        <f t="shared" si="11"/>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476926.90000000008</v>
      </c>
      <c r="D634" s="1">
        <f>'PR-RAS'!E640</f>
        <v>549789.22000000009</v>
      </c>
      <c r="E634" s="1">
        <v>0</v>
      </c>
      <c r="F634" s="1">
        <v>0</v>
      </c>
      <c r="G634" s="2">
        <f t="shared" si="10"/>
        <v>997927.88022000017</v>
      </c>
      <c r="H634" s="2">
        <f t="shared" si="11"/>
        <v>0.32000000000698492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24923.120000000054</v>
      </c>
      <c r="D636" s="1">
        <f>'PR-RAS'!E642</f>
        <v>23523.000000000116</v>
      </c>
      <c r="E636" s="1">
        <v>0</v>
      </c>
      <c r="F636" s="1">
        <v>0</v>
      </c>
      <c r="G636" s="2">
        <f t="shared" si="10"/>
        <v>45700.39120000018</v>
      </c>
      <c r="H636" s="2">
        <f t="shared" si="11"/>
        <v>0.12000000016996637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64636.35</v>
      </c>
      <c r="D637" s="1">
        <f>'PR-RAS'!E643</f>
        <v>27846.03</v>
      </c>
      <c r="E637" s="1">
        <v>0</v>
      </c>
      <c r="F637" s="1">
        <v>0</v>
      </c>
      <c r="G637" s="2">
        <f t="shared" si="10"/>
        <v>76528.868759999998</v>
      </c>
      <c r="H637" s="2">
        <f t="shared" si="11"/>
        <v>0.37999999999738066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39713.229999999945</v>
      </c>
      <c r="D639" s="1">
        <f>'PR-RAS'!E645</f>
        <v>4323.0299999998824</v>
      </c>
      <c r="E639" s="1">
        <v>0</v>
      </c>
      <c r="F639" s="1">
        <v>0</v>
      </c>
      <c r="G639" s="2">
        <f t="shared" si="10"/>
        <v>30853.227019999817</v>
      </c>
      <c r="H639" s="2">
        <f t="shared" si="11"/>
        <v>0.25999999982741429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66402.34</v>
      </c>
      <c r="D641" s="1">
        <f>'PR-RAS'!E647</f>
        <v>75339.33</v>
      </c>
      <c r="E641" s="1">
        <v>0</v>
      </c>
      <c r="F641" s="1">
        <v>0</v>
      </c>
      <c r="G641" s="2">
        <f t="shared" si="10"/>
        <v>138931.84</v>
      </c>
      <c r="H641" s="2">
        <f t="shared" si="11"/>
        <v>0.66999999999825377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73903.539999999994</v>
      </c>
      <c r="D642" s="1">
        <f>'PR-RAS'!E649</f>
        <v>31235.16</v>
      </c>
      <c r="E642" s="1">
        <v>0</v>
      </c>
      <c r="F642" s="1">
        <v>0</v>
      </c>
      <c r="G642" s="2">
        <f t="shared" si="10"/>
        <v>87415.644259999986</v>
      </c>
      <c r="H642" s="2">
        <f t="shared" si="11"/>
        <v>0.62000000000625732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59342.25</v>
      </c>
      <c r="D643" s="1">
        <f>'PR-RAS'!E650</f>
        <v>95555.29</v>
      </c>
      <c r="E643" s="1">
        <v>0</v>
      </c>
      <c r="F643" s="1">
        <v>0</v>
      </c>
      <c r="G643" s="2">
        <f t="shared" si="10"/>
        <v>160790.71685999999</v>
      </c>
      <c r="H643" s="2">
        <f t="shared" si="11"/>
        <v>0.53999999999359716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94019.87</v>
      </c>
      <c r="D644" s="1">
        <f>'PR-RAS'!E651</f>
        <v>120027.07</v>
      </c>
      <c r="E644" s="1">
        <v>0</v>
      </c>
      <c r="F644" s="1">
        <v>0</v>
      </c>
      <c r="G644" s="2">
        <f t="shared" si="10"/>
        <v>214809.58843</v>
      </c>
      <c r="H644" s="2">
        <f t="shared" si="11"/>
        <v>0.20000000001164153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39225.919999999984</v>
      </c>
      <c r="D645" s="1">
        <f>'PR-RAS'!E652</f>
        <v>6763.3799999999901</v>
      </c>
      <c r="E645" s="1">
        <v>0</v>
      </c>
      <c r="F645" s="1">
        <v>0</v>
      </c>
      <c r="G645" s="2">
        <f t="shared" si="10"/>
        <v>33972.725919999975</v>
      </c>
      <c r="H645" s="2">
        <f t="shared" si="11"/>
        <v>0.46000000000640284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47</v>
      </c>
      <c r="D647" s="1">
        <f>'PR-RAS'!E654</f>
        <v>48</v>
      </c>
      <c r="E647" s="1">
        <v>0</v>
      </c>
      <c r="F647" s="1">
        <v>0</v>
      </c>
      <c r="G647" s="2">
        <f t="shared" si="10"/>
        <v>92.378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44</v>
      </c>
      <c r="D649" s="1">
        <f>'PR-RAS'!E656</f>
        <v>45</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398789.21</v>
      </c>
      <c r="D668" s="1">
        <f>'PR-RAS'!E675</f>
        <v>459835.23</v>
      </c>
      <c r="E668" s="1">
        <v>0</v>
      </c>
      <c r="F668" s="1">
        <v>0</v>
      </c>
      <c r="G668" s="2">
        <f t="shared" si="10"/>
        <v>879412.59988999995</v>
      </c>
      <c r="H668" s="2">
        <f t="shared" si="11"/>
        <v>0.44000000000232831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2401.98</v>
      </c>
      <c r="D710" s="1">
        <f>'PR-RAS'!E717</f>
        <v>491.46</v>
      </c>
      <c r="E710" s="1">
        <v>0</v>
      </c>
      <c r="F710" s="1">
        <v>0</v>
      </c>
      <c r="G710" s="2">
        <f t="shared" si="10"/>
        <v>2399.8941</v>
      </c>
      <c r="H710" s="2">
        <f t="shared" si="11"/>
        <v>0.47999999999996135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10378.450000000001</v>
      </c>
      <c r="D711" s="1">
        <f>'PR-RAS'!E718</f>
        <v>13188.13</v>
      </c>
      <c r="E711" s="1">
        <v>0</v>
      </c>
      <c r="F711" s="1">
        <v>0</v>
      </c>
      <c r="G711" s="2">
        <f t="shared" si="10"/>
        <v>26095.844099999998</v>
      </c>
      <c r="H711" s="2">
        <f t="shared" si="11"/>
        <v>0.57999999999992724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2389.0500000000002</v>
      </c>
      <c r="E713" s="1">
        <v>0</v>
      </c>
      <c r="F713" s="1">
        <v>0</v>
      </c>
      <c r="G713" s="2">
        <f t="shared" si="10"/>
        <v>3402.0072</v>
      </c>
      <c r="H713" s="2">
        <f t="shared" si="11"/>
        <v>5.0000000000181899E-2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2256</v>
      </c>
      <c r="D715" s="1">
        <f>'PR-RAS'!E722</f>
        <v>2255.86</v>
      </c>
      <c r="E715" s="1">
        <v>0</v>
      </c>
      <c r="F715" s="1">
        <v>0</v>
      </c>
      <c r="G715" s="2">
        <f t="shared" si="10"/>
        <v>4832.1520799999998</v>
      </c>
      <c r="H715" s="2">
        <f t="shared" si="11"/>
        <v>0.13999999999987267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6774.84</v>
      </c>
      <c r="D820" s="1">
        <f>'PR-RAS'!E827</f>
        <v>33168.85</v>
      </c>
      <c r="E820" s="1">
        <v>0</v>
      </c>
      <c r="F820" s="1">
        <v>0</v>
      </c>
      <c r="G820" s="2">
        <f t="shared" si="18"/>
        <v>59879.170259999992</v>
      </c>
      <c r="H820" s="2">
        <f t="shared" si="19"/>
        <v>0.31000000000130967</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91960.61</v>
      </c>
      <c r="D1480" s="6"/>
      <c r="E1480" s="6">
        <v>0</v>
      </c>
      <c r="F1480" s="6">
        <v>0</v>
      </c>
      <c r="G1480" s="7">
        <f t="shared" ref="G1480:G1580" si="34">B1480/1000*C1480</f>
        <v>91.960610000000003</v>
      </c>
      <c r="H1480" s="7">
        <f t="shared" ref="H1480:H1580" si="35">ABS(C1480-ROUND(C1480,0))</f>
        <v>0.38999999999941792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549436.34</v>
      </c>
      <c r="D1481" s="1">
        <v>0</v>
      </c>
      <c r="E1481" s="1">
        <v>0</v>
      </c>
      <c r="F1481" s="1">
        <v>0</v>
      </c>
      <c r="G1481" s="2">
        <f t="shared" si="34"/>
        <v>1098.8726799999999</v>
      </c>
      <c r="H1481" s="2">
        <f t="shared" si="35"/>
        <v>0.33999999996740371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548948.85</v>
      </c>
      <c r="D1483" s="1">
        <v>0</v>
      </c>
      <c r="E1483" s="1">
        <v>0</v>
      </c>
      <c r="F1483" s="1">
        <v>0</v>
      </c>
      <c r="G1483" s="2">
        <f t="shared" si="34"/>
        <v>2195.7954</v>
      </c>
      <c r="H1483" s="2">
        <f t="shared" si="35"/>
        <v>0.15000000002328306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440933</v>
      </c>
      <c r="D1484" s="1">
        <v>0</v>
      </c>
      <c r="E1484" s="1">
        <v>0</v>
      </c>
      <c r="F1484" s="1">
        <v>0</v>
      </c>
      <c r="G1484" s="2">
        <f t="shared" si="34"/>
        <v>2204.665</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66114.81</v>
      </c>
      <c r="D1485" s="1">
        <v>0</v>
      </c>
      <c r="E1485" s="1">
        <v>0</v>
      </c>
      <c r="F1485" s="1">
        <v>0</v>
      </c>
      <c r="G1485" s="2">
        <f t="shared" si="34"/>
        <v>396.68885999999998</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380.35</v>
      </c>
      <c r="D1486" s="1">
        <v>0</v>
      </c>
      <c r="E1486" s="1">
        <v>0</v>
      </c>
      <c r="F1486" s="1">
        <v>0</v>
      </c>
      <c r="G1486" s="2">
        <f t="shared" si="34"/>
        <v>2.6624500000000002</v>
      </c>
      <c r="H1486" s="2">
        <f t="shared" si="35"/>
        <v>0.35000000000002274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34862.58</v>
      </c>
      <c r="D1489" s="1">
        <v>0</v>
      </c>
      <c r="E1489" s="1">
        <v>0</v>
      </c>
      <c r="F1489" s="1">
        <v>0</v>
      </c>
      <c r="G1489" s="2">
        <f t="shared" si="34"/>
        <v>348.62580000000003</v>
      </c>
      <c r="H1489" s="2">
        <f t="shared" si="35"/>
        <v>0.41999999999825377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6658.11</v>
      </c>
      <c r="D1491" s="1">
        <v>0</v>
      </c>
      <c r="E1491" s="1">
        <v>0</v>
      </c>
      <c r="F1491" s="1">
        <v>0</v>
      </c>
      <c r="G1491" s="2">
        <f t="shared" si="34"/>
        <v>79.897319999999993</v>
      </c>
      <c r="H1491" s="2">
        <f t="shared" si="35"/>
        <v>0.10999999999967258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487.49</v>
      </c>
      <c r="D1492" s="1">
        <v>0</v>
      </c>
      <c r="E1492" s="1">
        <v>0</v>
      </c>
      <c r="F1492" s="1">
        <v>0</v>
      </c>
      <c r="G1492" s="2">
        <f t="shared" si="34"/>
        <v>6.3373699999999999</v>
      </c>
      <c r="H1492" s="2">
        <f t="shared" si="35"/>
        <v>0.49000000000000909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545278.04</v>
      </c>
      <c r="D1499" s="1">
        <v>0</v>
      </c>
      <c r="E1499" s="1">
        <v>0</v>
      </c>
      <c r="F1499" s="1">
        <v>0</v>
      </c>
      <c r="G1499" s="2">
        <f t="shared" si="34"/>
        <v>10905.560800000001</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544790.55000000005</v>
      </c>
      <c r="D1501" s="1">
        <v>0</v>
      </c>
      <c r="E1501" s="1">
        <v>0</v>
      </c>
      <c r="F1501" s="1">
        <v>0</v>
      </c>
      <c r="G1501" s="2">
        <f t="shared" si="34"/>
        <v>11985.392100000001</v>
      </c>
      <c r="H1501" s="2">
        <f t="shared" si="35"/>
        <v>0.44999999995343387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436854.67</v>
      </c>
      <c r="D1502" s="1">
        <v>0</v>
      </c>
      <c r="E1502" s="1">
        <v>0</v>
      </c>
      <c r="F1502" s="1">
        <v>0</v>
      </c>
      <c r="G1502" s="2">
        <f t="shared" si="34"/>
        <v>10047.65741</v>
      </c>
      <c r="H1502" s="2">
        <f t="shared" si="35"/>
        <v>0.33000000001629815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72061.570000000007</v>
      </c>
      <c r="D1503" s="1">
        <v>0</v>
      </c>
      <c r="E1503" s="1">
        <v>0</v>
      </c>
      <c r="F1503" s="1">
        <v>0</v>
      </c>
      <c r="G1503" s="2">
        <f t="shared" si="34"/>
        <v>1729.4776800000002</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387.91</v>
      </c>
      <c r="D1504" s="1">
        <v>0</v>
      </c>
      <c r="E1504" s="1">
        <v>0</v>
      </c>
      <c r="F1504" s="1">
        <v>0</v>
      </c>
      <c r="G1504" s="2">
        <f t="shared" si="34"/>
        <v>9.697750000000001</v>
      </c>
      <c r="H1504" s="2">
        <f t="shared" si="35"/>
        <v>8.9999999999974989E-2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33168.85</v>
      </c>
      <c r="D1507" s="1">
        <v>0</v>
      </c>
      <c r="E1507" s="1">
        <v>0</v>
      </c>
      <c r="F1507" s="1">
        <v>0</v>
      </c>
      <c r="G1507" s="2">
        <f t="shared" si="34"/>
        <v>928.7278</v>
      </c>
      <c r="H1507" s="2">
        <f t="shared" si="35"/>
        <v>0.15000000000145519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2317.5500000000002</v>
      </c>
      <c r="D1509" s="1">
        <v>0</v>
      </c>
      <c r="E1509" s="1">
        <v>0</v>
      </c>
      <c r="F1509" s="1">
        <v>0</v>
      </c>
      <c r="G1509" s="2">
        <f t="shared" si="34"/>
        <v>69.526499999999999</v>
      </c>
      <c r="H1509" s="2">
        <f t="shared" si="35"/>
        <v>0.4499999999998181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487.49</v>
      </c>
      <c r="D1510" s="1">
        <v>0</v>
      </c>
      <c r="E1510" s="1">
        <v>0</v>
      </c>
      <c r="F1510" s="1">
        <v>0</v>
      </c>
      <c r="G1510" s="2">
        <f t="shared" si="34"/>
        <v>15.11219</v>
      </c>
      <c r="H1510" s="2">
        <f t="shared" si="35"/>
        <v>0.49000000000000909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96118.909999999916</v>
      </c>
      <c r="D1517" s="1">
        <v>0</v>
      </c>
      <c r="E1517" s="1">
        <v>0</v>
      </c>
      <c r="F1517" s="1">
        <v>0</v>
      </c>
      <c r="G1517" s="2">
        <f t="shared" si="34"/>
        <v>3652.5185799999967</v>
      </c>
      <c r="H1517" s="2">
        <f t="shared" si="35"/>
        <v>9.0000000083819032E-2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96118.91</v>
      </c>
      <c r="D1576" s="1">
        <v>0</v>
      </c>
      <c r="E1576" s="1">
        <v>0</v>
      </c>
      <c r="F1576" s="1">
        <v>0</v>
      </c>
      <c r="G1576" s="2">
        <f t="shared" si="34"/>
        <v>9323.5342700000001</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19609.77</v>
      </c>
      <c r="D1577" s="1">
        <v>0</v>
      </c>
      <c r="E1577" s="1">
        <v>0</v>
      </c>
      <c r="F1577" s="1">
        <v>0</v>
      </c>
      <c r="G1577" s="2">
        <f t="shared" si="34"/>
        <v>1921.75746</v>
      </c>
      <c r="H1577" s="2">
        <f t="shared" si="35"/>
        <v>0.22999999999956344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76509.14</v>
      </c>
      <c r="D1578" s="1">
        <v>0</v>
      </c>
      <c r="E1578" s="1">
        <v>0</v>
      </c>
      <c r="F1578" s="1">
        <v>0</v>
      </c>
      <c r="G1578" s="2">
        <f t="shared" si="34"/>
        <v>7574.4048600000006</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2"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10039</v>
      </c>
      <c r="H6" s="19" t="s">
        <v>26</v>
      </c>
      <c r="I6" s="20" t="s">
        <v>27</v>
      </c>
      <c r="J6" s="4"/>
      <c r="L6" s="4"/>
      <c r="M6" s="4"/>
      <c r="N6" s="4"/>
      <c r="O6" s="4"/>
      <c r="P6" s="4"/>
      <c r="Q6" s="4"/>
      <c r="R6" s="4"/>
      <c r="S6" s="4"/>
      <c r="T6" s="4"/>
      <c r="U6" s="4"/>
      <c r="V6" s="4"/>
      <c r="W6" s="4"/>
      <c r="X6" s="4"/>
    </row>
    <row r="7" spans="1:24" ht="15" customHeight="1" x14ac:dyDescent="0.25">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2" t="s">
        <v>29</v>
      </c>
      <c r="B16" s="328" t="str">
        <f>'PR-RAS'!B6</f>
        <v xml:space="preserve">PRIHODI POSLOVANJA (šifre 61+62+63+64+65+66+67+68) </v>
      </c>
      <c r="C16" s="329"/>
      <c r="D16" s="329"/>
      <c r="E16" s="329"/>
      <c r="F16" s="330"/>
      <c r="G16" s="34" t="str">
        <f>'PR-RAS'!C6</f>
        <v>6</v>
      </c>
      <c r="H16" s="170">
        <f>'PR-RAS'!D6</f>
        <v>452003.78</v>
      </c>
      <c r="I16" s="170">
        <f>'PR-RAS'!E6</f>
        <v>526266.22</v>
      </c>
      <c r="J16" s="4"/>
      <c r="K16" s="4"/>
      <c r="L16" s="4"/>
      <c r="M16" s="4"/>
      <c r="N16" s="4"/>
      <c r="O16" s="4"/>
      <c r="P16" s="4"/>
      <c r="Q16" s="4"/>
      <c r="R16" s="4"/>
      <c r="S16" s="4"/>
      <c r="T16" s="4"/>
      <c r="U16" s="4"/>
      <c r="V16" s="4"/>
      <c r="W16" s="4"/>
      <c r="X16" s="4"/>
    </row>
    <row r="17" spans="1:24" ht="12.75" customHeight="1" x14ac:dyDescent="0.25">
      <c r="A17" s="323"/>
      <c r="B17" s="331" t="str">
        <f>'PR-RAS'!B151</f>
        <v xml:space="preserve">RASHODI POSLOVANJA (šifre 31+32+34+35+36+37+38) </v>
      </c>
      <c r="C17" s="332"/>
      <c r="D17" s="332"/>
      <c r="E17" s="332"/>
      <c r="F17" s="333"/>
      <c r="G17" s="35" t="str">
        <f>'PR-RAS'!C151</f>
        <v>3</v>
      </c>
      <c r="H17" s="170">
        <f>'PR-RAS'!D151</f>
        <v>474277.34000000008</v>
      </c>
      <c r="I17" s="170">
        <f>'PR-RAS'!E151</f>
        <v>549301.7300000001</v>
      </c>
      <c r="J17" s="4"/>
      <c r="K17" s="4"/>
      <c r="L17" s="4"/>
      <c r="M17" s="4"/>
      <c r="N17" s="4"/>
      <c r="O17" s="4"/>
      <c r="P17" s="4"/>
      <c r="Q17" s="4"/>
      <c r="R17" s="4"/>
      <c r="S17" s="4"/>
      <c r="T17" s="4"/>
      <c r="U17" s="4"/>
      <c r="V17" s="4"/>
      <c r="W17" s="4"/>
      <c r="X17" s="4"/>
    </row>
    <row r="18" spans="1:24" ht="12.75" customHeight="1" x14ac:dyDescent="0.25">
      <c r="A18" s="323"/>
      <c r="B18" s="331" t="str">
        <f>'PR-RAS'!B645</f>
        <v>Višak prihoda i primitaka raspoloživ u sljedećem razdoblju (šifre X005 + '9221-9222' - Y005 - '9222-9221')</v>
      </c>
      <c r="C18" s="332"/>
      <c r="D18" s="332"/>
      <c r="E18" s="332"/>
      <c r="F18" s="333"/>
      <c r="G18" s="35" t="str">
        <f>'PR-RAS'!C645</f>
        <v>X006</v>
      </c>
      <c r="H18" s="170">
        <f>'PR-RAS'!D645</f>
        <v>39713.229999999945</v>
      </c>
      <c r="I18" s="170">
        <f>'PR-RAS'!E645</f>
        <v>4323.0299999998824</v>
      </c>
      <c r="J18" s="4"/>
      <c r="K18" s="4"/>
      <c r="L18" s="4"/>
      <c r="M18" s="4"/>
      <c r="N18" s="4"/>
      <c r="O18" s="4"/>
      <c r="P18" s="4"/>
      <c r="Q18" s="4"/>
      <c r="R18" s="4"/>
      <c r="S18" s="4"/>
      <c r="T18" s="4"/>
      <c r="U18" s="4"/>
      <c r="V18" s="4"/>
      <c r="W18" s="4"/>
      <c r="X18" s="4"/>
    </row>
    <row r="19" spans="1:24" ht="12.75" customHeight="1" x14ac:dyDescent="0.25">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91960.61</v>
      </c>
      <c r="J33" s="4"/>
      <c r="K33" s="4"/>
      <c r="L33" s="4"/>
      <c r="M33" s="4"/>
      <c r="N33" s="4"/>
      <c r="O33" s="4"/>
      <c r="P33" s="4"/>
      <c r="Q33" s="4"/>
      <c r="R33" s="4"/>
      <c r="S33" s="4"/>
      <c r="T33" s="4"/>
      <c r="U33" s="4"/>
      <c r="V33" s="4"/>
      <c r="W33" s="4"/>
      <c r="X33" s="4"/>
    </row>
    <row r="34" spans="1:24" ht="12.75" customHeight="1" x14ac:dyDescent="0.25">
      <c r="A34" s="323"/>
      <c r="B34" s="331" t="str">
        <f>OBVEZE!B42</f>
        <v>Stanje obveza na kraju izvještajnog razdoblja (šifre V001+V002-V004) i (šifre V007+V009)</v>
      </c>
      <c r="C34" s="332"/>
      <c r="D34" s="332"/>
      <c r="E34" s="332"/>
      <c r="F34" s="333"/>
      <c r="G34" s="158" t="str">
        <f>OBVEZE!C42</f>
        <v>V006</v>
      </c>
      <c r="H34" s="174" t="s">
        <v>46</v>
      </c>
      <c r="I34" s="175">
        <f>OBVEZE!D42</f>
        <v>96118.909999999916</v>
      </c>
      <c r="J34" s="4"/>
      <c r="K34" s="4"/>
      <c r="L34" s="4"/>
      <c r="M34" s="4"/>
      <c r="N34" s="4"/>
      <c r="O34" s="4"/>
      <c r="P34" s="4"/>
      <c r="Q34" s="4"/>
      <c r="R34" s="4"/>
      <c r="S34" s="4"/>
      <c r="T34" s="4"/>
      <c r="U34" s="4"/>
      <c r="V34" s="4"/>
      <c r="W34" s="4"/>
      <c r="X34" s="4"/>
    </row>
    <row r="35" spans="1:24" ht="12.75" customHeight="1" x14ac:dyDescent="0.25">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4"/>
      <c r="B36" s="334" t="str">
        <f>OBVEZE!B101</f>
        <v>Stanje nedospjelih obveza na kraju izvještajnog razdoblja (šifre V010 + ND23 + ND24 + 'ND dio 25,26')</v>
      </c>
      <c r="C36" s="335"/>
      <c r="D36" s="335"/>
      <c r="E36" s="335"/>
      <c r="F36" s="336"/>
      <c r="G36" s="159" t="str">
        <f>OBVEZE!C101</f>
        <v>V009</v>
      </c>
      <c r="H36" s="178" t="s">
        <v>46</v>
      </c>
      <c r="I36" s="179">
        <f>OBVEZE!D101</f>
        <v>96118.91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3" zoomScaleNormal="100" workbookViewId="0">
      <selection activeCell="G657" sqref="G65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452003.78</v>
      </c>
      <c r="E6" s="51">
        <f>E7+E44+E50+E82+E106+E124+E133+E139</f>
        <v>526266.22</v>
      </c>
      <c r="F6" s="52">
        <f t="shared" ref="F6:F131" si="0">IF(D6&lt;&gt;0,IF(E6/D6&gt;=100,"&gt;&gt;100",E6/D6*100),"-")</f>
        <v>116.42960596479965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411320.44</v>
      </c>
      <c r="E50" s="51">
        <f>E51+E54+E59+E62+E65+E68+E71+E74+E77</f>
        <v>479232.8</v>
      </c>
      <c r="F50" s="52">
        <f t="shared" si="0"/>
        <v>116.51081575231224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398789.21</v>
      </c>
      <c r="E68" s="51">
        <f t="shared" si="15"/>
        <v>459835.23</v>
      </c>
      <c r="F68" s="52">
        <f t="shared" si="0"/>
        <v>115.30784145338335</v>
      </c>
    </row>
    <row r="69" spans="1:6" ht="12.75" customHeight="1" x14ac:dyDescent="0.2">
      <c r="A69" s="53" t="s">
        <v>184</v>
      </c>
      <c r="B69" s="85" t="s">
        <v>185</v>
      </c>
      <c r="C69" s="50" t="s">
        <v>184</v>
      </c>
      <c r="D69" s="242">
        <v>398789.21</v>
      </c>
      <c r="E69" s="242">
        <v>459835.23</v>
      </c>
      <c r="F69" s="52">
        <f t="shared" si="0"/>
        <v>115.30784145338335</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12531.23</v>
      </c>
      <c r="E77" s="51">
        <f t="shared" si="18"/>
        <v>19397.57</v>
      </c>
      <c r="F77" s="52">
        <f t="shared" si="0"/>
        <v>154.79382311233613</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12531.23</v>
      </c>
      <c r="E80" s="242">
        <v>19397.57</v>
      </c>
      <c r="F80" s="52">
        <f t="shared" si="0"/>
        <v>154.79382311233613</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4830.8399999999992</v>
      </c>
      <c r="E124" s="51">
        <f t="shared" si="27"/>
        <v>4823.5599999999995</v>
      </c>
      <c r="F124" s="52">
        <f t="shared" si="0"/>
        <v>99.849301570741318</v>
      </c>
    </row>
    <row r="125" spans="1:6" ht="12.75" customHeight="1" x14ac:dyDescent="0.2">
      <c r="A125" s="53">
        <v>661</v>
      </c>
      <c r="B125" s="86" t="s">
        <v>296</v>
      </c>
      <c r="C125" s="50" t="s">
        <v>297</v>
      </c>
      <c r="D125" s="51">
        <f t="shared" ref="D125:E125" si="28">SUM(D126:D127)</f>
        <v>4211.6899999999996</v>
      </c>
      <c r="E125" s="51">
        <f t="shared" si="28"/>
        <v>3767.56</v>
      </c>
      <c r="F125" s="52">
        <f t="shared" si="0"/>
        <v>89.454826922209378</v>
      </c>
    </row>
    <row r="126" spans="1:6" ht="12.75" customHeight="1" x14ac:dyDescent="0.2">
      <c r="A126" s="53">
        <v>6614</v>
      </c>
      <c r="B126" s="86" t="s">
        <v>298</v>
      </c>
      <c r="C126" s="50" t="s">
        <v>299</v>
      </c>
      <c r="D126" s="242">
        <v>50.83</v>
      </c>
      <c r="E126" s="242">
        <v>159</v>
      </c>
      <c r="F126" s="52">
        <f t="shared" si="0"/>
        <v>312.80739720637422</v>
      </c>
    </row>
    <row r="127" spans="1:6" ht="12.75" customHeight="1" x14ac:dyDescent="0.2">
      <c r="A127" s="53">
        <v>6615</v>
      </c>
      <c r="B127" s="86" t="s">
        <v>300</v>
      </c>
      <c r="C127" s="50" t="s">
        <v>301</v>
      </c>
      <c r="D127" s="242">
        <v>4160.8599999999997</v>
      </c>
      <c r="E127" s="242">
        <v>3608.56</v>
      </c>
      <c r="F127" s="52">
        <f t="shared" si="0"/>
        <v>86.726301774152461</v>
      </c>
    </row>
    <row r="128" spans="1:6" ht="22.8" x14ac:dyDescent="0.2">
      <c r="A128" s="53">
        <v>663</v>
      </c>
      <c r="B128" s="231" t="s">
        <v>302</v>
      </c>
      <c r="C128" s="50" t="s">
        <v>303</v>
      </c>
      <c r="D128" s="51">
        <f t="shared" ref="D128:E128" si="29">SUM(D129:D132)</f>
        <v>619.15</v>
      </c>
      <c r="E128" s="51">
        <f t="shared" si="29"/>
        <v>1056</v>
      </c>
      <c r="F128" s="52">
        <f t="shared" si="0"/>
        <v>170.55640797868045</v>
      </c>
    </row>
    <row r="129" spans="1:6" ht="12.75" customHeight="1" x14ac:dyDescent="0.2">
      <c r="A129" s="53">
        <v>6631</v>
      </c>
      <c r="B129" s="86" t="s">
        <v>304</v>
      </c>
      <c r="C129" s="50" t="s">
        <v>305</v>
      </c>
      <c r="D129" s="242">
        <v>619.15</v>
      </c>
      <c r="E129" s="242">
        <v>1056</v>
      </c>
      <c r="F129" s="52">
        <f t="shared" si="0"/>
        <v>170.55640797868045</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35852.5</v>
      </c>
      <c r="E133" s="51">
        <f t="shared" si="30"/>
        <v>42209.86</v>
      </c>
      <c r="F133" s="52">
        <f t="shared" ref="F133:F223" si="31">IF(D133&lt;&gt;0,IF(E133/D133&gt;=100,"&gt;&gt;100",E133/D133*100),"-")</f>
        <v>117.7319852172094</v>
      </c>
    </row>
    <row r="134" spans="1:6" ht="22.8" x14ac:dyDescent="0.2">
      <c r="A134" s="53">
        <v>671</v>
      </c>
      <c r="B134" s="232" t="s">
        <v>314</v>
      </c>
      <c r="C134" s="50" t="s">
        <v>315</v>
      </c>
      <c r="D134" s="51">
        <f t="shared" ref="D134:E134" si="32">SUM(D135:D137)</f>
        <v>35852.5</v>
      </c>
      <c r="E134" s="51">
        <f t="shared" si="32"/>
        <v>42209.86</v>
      </c>
      <c r="F134" s="52">
        <f t="shared" si="31"/>
        <v>117.7319852172094</v>
      </c>
    </row>
    <row r="135" spans="1:6" ht="12.75" customHeight="1" x14ac:dyDescent="0.2">
      <c r="A135" s="53">
        <v>6711</v>
      </c>
      <c r="B135" s="85" t="s">
        <v>316</v>
      </c>
      <c r="C135" s="50" t="s">
        <v>317</v>
      </c>
      <c r="D135" s="242">
        <v>35852.5</v>
      </c>
      <c r="E135" s="242">
        <v>42209.86</v>
      </c>
      <c r="F135" s="52">
        <f t="shared" si="31"/>
        <v>117.7319852172094</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474277.34000000008</v>
      </c>
      <c r="E151" s="51">
        <f t="shared" si="35"/>
        <v>549301.7300000001</v>
      </c>
      <c r="F151" s="52">
        <f t="shared" si="31"/>
        <v>115.81867478636023</v>
      </c>
    </row>
    <row r="152" spans="1:6" ht="12.75" customHeight="1" x14ac:dyDescent="0.2">
      <c r="A152" s="53">
        <v>31</v>
      </c>
      <c r="B152" s="85" t="s">
        <v>349</v>
      </c>
      <c r="C152" s="50" t="s">
        <v>35</v>
      </c>
      <c r="D152" s="51">
        <f t="shared" ref="D152:E152" si="36">D153+D158+D159</f>
        <v>395972.47000000003</v>
      </c>
      <c r="E152" s="51">
        <f t="shared" si="36"/>
        <v>432901.93</v>
      </c>
      <c r="F152" s="52">
        <f t="shared" si="31"/>
        <v>109.32626957626623</v>
      </c>
    </row>
    <row r="153" spans="1:6" ht="12.75" customHeight="1" x14ac:dyDescent="0.2">
      <c r="A153" s="53">
        <v>311</v>
      </c>
      <c r="B153" s="85" t="s">
        <v>350</v>
      </c>
      <c r="C153" s="50" t="s">
        <v>351</v>
      </c>
      <c r="D153" s="51">
        <f t="shared" ref="D153:E153" si="37">SUM(D154:D157)</f>
        <v>327808.2</v>
      </c>
      <c r="E153" s="51">
        <f t="shared" si="37"/>
        <v>360068.38</v>
      </c>
      <c r="F153" s="52">
        <f t="shared" si="31"/>
        <v>109.84117541904077</v>
      </c>
    </row>
    <row r="154" spans="1:6" ht="12.75" customHeight="1" x14ac:dyDescent="0.2">
      <c r="A154" s="53">
        <v>3111</v>
      </c>
      <c r="B154" s="85" t="s">
        <v>352</v>
      </c>
      <c r="C154" s="50" t="s">
        <v>353</v>
      </c>
      <c r="D154" s="242">
        <v>321005.37</v>
      </c>
      <c r="E154" s="242">
        <v>352713.61</v>
      </c>
      <c r="F154" s="52">
        <f t="shared" si="31"/>
        <v>109.87779114100178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5825.7</v>
      </c>
      <c r="E156" s="242">
        <v>6337.18</v>
      </c>
      <c r="F156" s="52">
        <f t="shared" si="31"/>
        <v>108.77971745884616</v>
      </c>
    </row>
    <row r="157" spans="1:6" ht="12.75" customHeight="1" x14ac:dyDescent="0.2">
      <c r="A157" s="53">
        <v>3114</v>
      </c>
      <c r="B157" s="85" t="s">
        <v>358</v>
      </c>
      <c r="C157" s="50" t="s">
        <v>359</v>
      </c>
      <c r="D157" s="242">
        <v>977.13</v>
      </c>
      <c r="E157" s="242">
        <v>1017.59</v>
      </c>
      <c r="F157" s="52">
        <f t="shared" si="31"/>
        <v>104.14069775771904</v>
      </c>
    </row>
    <row r="158" spans="1:6" ht="12.75" customHeight="1" x14ac:dyDescent="0.2">
      <c r="A158" s="53">
        <v>312</v>
      </c>
      <c r="B158" s="85" t="s">
        <v>360</v>
      </c>
      <c r="C158" s="50" t="s">
        <v>361</v>
      </c>
      <c r="D158" s="242">
        <v>13880.06</v>
      </c>
      <c r="E158" s="242">
        <v>13727.42</v>
      </c>
      <c r="F158" s="52">
        <f t="shared" si="31"/>
        <v>98.900292938214974</v>
      </c>
    </row>
    <row r="159" spans="1:6" ht="12.75" customHeight="1" x14ac:dyDescent="0.2">
      <c r="A159" s="53">
        <v>313</v>
      </c>
      <c r="B159" s="85" t="s">
        <v>362</v>
      </c>
      <c r="C159" s="50" t="s">
        <v>363</v>
      </c>
      <c r="D159" s="51">
        <f t="shared" ref="D159:E159" si="38">SUM(D160:D162)</f>
        <v>54284.21</v>
      </c>
      <c r="E159" s="51">
        <f t="shared" si="38"/>
        <v>59106.13</v>
      </c>
      <c r="F159" s="52">
        <f t="shared" si="31"/>
        <v>108.88273035565959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54182.31</v>
      </c>
      <c r="E161" s="242">
        <v>59101.56</v>
      </c>
      <c r="F161" s="52">
        <f t="shared" si="31"/>
        <v>109.0790702721977</v>
      </c>
    </row>
    <row r="162" spans="1:6" ht="12.75" customHeight="1" x14ac:dyDescent="0.2">
      <c r="A162" s="53">
        <v>3133</v>
      </c>
      <c r="B162" s="85" t="s">
        <v>367</v>
      </c>
      <c r="C162" s="50" t="s">
        <v>368</v>
      </c>
      <c r="D162" s="242">
        <v>101.9</v>
      </c>
      <c r="E162" s="242">
        <v>4.57</v>
      </c>
      <c r="F162" s="52">
        <f t="shared" si="31"/>
        <v>4.4847890088321885</v>
      </c>
    </row>
    <row r="163" spans="1:6" ht="12.75" customHeight="1" x14ac:dyDescent="0.2">
      <c r="A163" s="53">
        <v>32</v>
      </c>
      <c r="B163" s="85" t="s">
        <v>369</v>
      </c>
      <c r="C163" s="50" t="s">
        <v>370</v>
      </c>
      <c r="D163" s="51">
        <f t="shared" ref="D163:E163" si="39">D164+D169+D177+D187+D188</f>
        <v>69119.209999999992</v>
      </c>
      <c r="E163" s="51">
        <f t="shared" si="39"/>
        <v>82264.59</v>
      </c>
      <c r="F163" s="52">
        <f t="shared" si="31"/>
        <v>119.01841760054839</v>
      </c>
    </row>
    <row r="164" spans="1:6" ht="12.75" customHeight="1" x14ac:dyDescent="0.2">
      <c r="A164" s="53">
        <v>321</v>
      </c>
      <c r="B164" s="85" t="s">
        <v>371</v>
      </c>
      <c r="C164" s="50" t="s">
        <v>372</v>
      </c>
      <c r="D164" s="51">
        <f t="shared" ref="D164:E164" si="40">SUM(D165:D168)</f>
        <v>16510.11</v>
      </c>
      <c r="E164" s="51">
        <f t="shared" si="40"/>
        <v>22931.85</v>
      </c>
      <c r="F164" s="52">
        <f t="shared" si="31"/>
        <v>138.89580384382657</v>
      </c>
    </row>
    <row r="165" spans="1:6" ht="12.75" customHeight="1" x14ac:dyDescent="0.2">
      <c r="A165" s="53">
        <v>3211</v>
      </c>
      <c r="B165" s="85" t="s">
        <v>373</v>
      </c>
      <c r="C165" s="50" t="s">
        <v>374</v>
      </c>
      <c r="D165" s="242">
        <v>6078.57</v>
      </c>
      <c r="E165" s="242">
        <v>9588.1200000000008</v>
      </c>
      <c r="F165" s="52">
        <f t="shared" si="31"/>
        <v>157.73644130116131</v>
      </c>
    </row>
    <row r="166" spans="1:6" ht="12.75" customHeight="1" x14ac:dyDescent="0.2">
      <c r="A166" s="53">
        <v>3212</v>
      </c>
      <c r="B166" s="85" t="s">
        <v>375</v>
      </c>
      <c r="C166" s="50" t="s">
        <v>376</v>
      </c>
      <c r="D166" s="242">
        <v>10378.450000000001</v>
      </c>
      <c r="E166" s="242">
        <v>13188.13</v>
      </c>
      <c r="F166" s="52">
        <f t="shared" si="31"/>
        <v>127.07225067327008</v>
      </c>
    </row>
    <row r="167" spans="1:6" ht="12.75" customHeight="1" x14ac:dyDescent="0.2">
      <c r="A167" s="53">
        <v>3213</v>
      </c>
      <c r="B167" s="85" t="s">
        <v>377</v>
      </c>
      <c r="C167" s="50" t="s">
        <v>378</v>
      </c>
      <c r="D167" s="242">
        <v>53.09</v>
      </c>
      <c r="E167" s="242">
        <v>128</v>
      </c>
      <c r="F167" s="52">
        <f t="shared" si="31"/>
        <v>241.10001883593895</v>
      </c>
    </row>
    <row r="168" spans="1:6" ht="12.75" customHeight="1" x14ac:dyDescent="0.2">
      <c r="A168" s="53">
        <v>3214</v>
      </c>
      <c r="B168" s="85" t="s">
        <v>379</v>
      </c>
      <c r="C168" s="50" t="s">
        <v>380</v>
      </c>
      <c r="D168" s="242">
        <v>0</v>
      </c>
      <c r="E168" s="242">
        <v>27.6</v>
      </c>
      <c r="F168" s="52" t="str">
        <f t="shared" si="31"/>
        <v>-</v>
      </c>
    </row>
    <row r="169" spans="1:6" ht="12.75" customHeight="1" x14ac:dyDescent="0.2">
      <c r="A169" s="53">
        <v>322</v>
      </c>
      <c r="B169" s="85" t="s">
        <v>381</v>
      </c>
      <c r="C169" s="50" t="s">
        <v>382</v>
      </c>
      <c r="D169" s="51">
        <f t="shared" ref="D169:E169" si="41">SUM(D170:D176)</f>
        <v>24032.53</v>
      </c>
      <c r="E169" s="51">
        <f t="shared" si="41"/>
        <v>29135.99</v>
      </c>
      <c r="F169" s="52">
        <f t="shared" si="31"/>
        <v>121.23563353504605</v>
      </c>
    </row>
    <row r="170" spans="1:6" ht="12.75" customHeight="1" x14ac:dyDescent="0.2">
      <c r="A170" s="53">
        <v>3221</v>
      </c>
      <c r="B170" s="85" t="s">
        <v>383</v>
      </c>
      <c r="C170" s="50" t="s">
        <v>384</v>
      </c>
      <c r="D170" s="242">
        <v>5955.85</v>
      </c>
      <c r="E170" s="242">
        <v>6539.4</v>
      </c>
      <c r="F170" s="52">
        <f t="shared" si="31"/>
        <v>109.79792976653204</v>
      </c>
    </row>
    <row r="171" spans="1:6" ht="12.75" customHeight="1" x14ac:dyDescent="0.2">
      <c r="A171" s="53">
        <v>3222</v>
      </c>
      <c r="B171" s="85" t="s">
        <v>385</v>
      </c>
      <c r="C171" s="50" t="s">
        <v>386</v>
      </c>
      <c r="D171" s="242">
        <v>1983.44</v>
      </c>
      <c r="E171" s="242">
        <v>1786.84</v>
      </c>
      <c r="F171" s="52">
        <f t="shared" si="31"/>
        <v>90.087928044206024</v>
      </c>
    </row>
    <row r="172" spans="1:6" ht="12.75" customHeight="1" x14ac:dyDescent="0.2">
      <c r="A172" s="53">
        <v>3223</v>
      </c>
      <c r="B172" s="85" t="s">
        <v>387</v>
      </c>
      <c r="C172" s="50" t="s">
        <v>388</v>
      </c>
      <c r="D172" s="242">
        <v>13921.14</v>
      </c>
      <c r="E172" s="242">
        <v>18667.23</v>
      </c>
      <c r="F172" s="52">
        <f t="shared" si="31"/>
        <v>134.09268206483088</v>
      </c>
    </row>
    <row r="173" spans="1:6" ht="12.75" customHeight="1" x14ac:dyDescent="0.2">
      <c r="A173" s="53">
        <v>3224</v>
      </c>
      <c r="B173" s="85" t="s">
        <v>389</v>
      </c>
      <c r="C173" s="50" t="s">
        <v>390</v>
      </c>
      <c r="D173" s="242">
        <v>870.44</v>
      </c>
      <c r="E173" s="242">
        <v>1283.8800000000001</v>
      </c>
      <c r="F173" s="52">
        <f t="shared" si="31"/>
        <v>147.49781719590095</v>
      </c>
    </row>
    <row r="174" spans="1:6" ht="12.75" customHeight="1" x14ac:dyDescent="0.2">
      <c r="A174" s="53">
        <v>3225</v>
      </c>
      <c r="B174" s="85" t="s">
        <v>391</v>
      </c>
      <c r="C174" s="50" t="s">
        <v>392</v>
      </c>
      <c r="D174" s="242">
        <v>1210.6199999999999</v>
      </c>
      <c r="E174" s="242">
        <v>858.64</v>
      </c>
      <c r="F174" s="52">
        <f t="shared" si="31"/>
        <v>70.925641406882434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91.04</v>
      </c>
      <c r="E176" s="242"/>
      <c r="F176" s="52">
        <f t="shared" si="31"/>
        <v>0</v>
      </c>
    </row>
    <row r="177" spans="1:6" ht="12.75" customHeight="1" x14ac:dyDescent="0.2">
      <c r="A177" s="53">
        <v>323</v>
      </c>
      <c r="B177" s="85" t="s">
        <v>397</v>
      </c>
      <c r="C177" s="50" t="s">
        <v>398</v>
      </c>
      <c r="D177" s="51">
        <f t="shared" ref="D177:E177" si="42">SUM(D178:D186)</f>
        <v>15092.940000000002</v>
      </c>
      <c r="E177" s="51">
        <f t="shared" si="42"/>
        <v>19148.610000000004</v>
      </c>
      <c r="F177" s="52">
        <f t="shared" si="31"/>
        <v>126.87130539179246</v>
      </c>
    </row>
    <row r="178" spans="1:6" ht="12.75" customHeight="1" x14ac:dyDescent="0.2">
      <c r="A178" s="53">
        <v>3231</v>
      </c>
      <c r="B178" s="85" t="s">
        <v>399</v>
      </c>
      <c r="C178" s="50" t="s">
        <v>400</v>
      </c>
      <c r="D178" s="242">
        <v>2321.0100000000002</v>
      </c>
      <c r="E178" s="242">
        <v>4626.3</v>
      </c>
      <c r="F178" s="52">
        <f t="shared" si="31"/>
        <v>199.32270864839012</v>
      </c>
    </row>
    <row r="179" spans="1:6" ht="12.75" customHeight="1" x14ac:dyDescent="0.2">
      <c r="A179" s="53">
        <v>3232</v>
      </c>
      <c r="B179" s="85" t="s">
        <v>401</v>
      </c>
      <c r="C179" s="50" t="s">
        <v>402</v>
      </c>
      <c r="D179" s="242">
        <v>516.04999999999995</v>
      </c>
      <c r="E179" s="242">
        <v>1668.74</v>
      </c>
      <c r="F179" s="52">
        <f t="shared" si="31"/>
        <v>323.36789070826472</v>
      </c>
    </row>
    <row r="180" spans="1:6" ht="12.75" customHeight="1" x14ac:dyDescent="0.2">
      <c r="A180" s="53">
        <v>3233</v>
      </c>
      <c r="B180" s="85" t="s">
        <v>403</v>
      </c>
      <c r="C180" s="50" t="s">
        <v>404</v>
      </c>
      <c r="D180" s="242">
        <v>390.73</v>
      </c>
      <c r="E180" s="242">
        <v>107</v>
      </c>
      <c r="F180" s="52">
        <f t="shared" si="31"/>
        <v>27.384639009034373</v>
      </c>
    </row>
    <row r="181" spans="1:6" ht="12.75" customHeight="1" x14ac:dyDescent="0.2">
      <c r="A181" s="53">
        <v>3234</v>
      </c>
      <c r="B181" s="85" t="s">
        <v>405</v>
      </c>
      <c r="C181" s="50" t="s">
        <v>406</v>
      </c>
      <c r="D181" s="242">
        <v>4182.9799999999996</v>
      </c>
      <c r="E181" s="242">
        <v>4854.79</v>
      </c>
      <c r="F181" s="52">
        <f t="shared" si="31"/>
        <v>116.0605596966756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1136.1099999999999</v>
      </c>
      <c r="E183" s="242">
        <v>2389.0500000000002</v>
      </c>
      <c r="F183" s="52">
        <f t="shared" si="31"/>
        <v>210.28333524042569</v>
      </c>
    </row>
    <row r="184" spans="1:6" ht="12.75" customHeight="1" x14ac:dyDescent="0.2">
      <c r="A184" s="53">
        <v>3237</v>
      </c>
      <c r="B184" s="85" t="s">
        <v>411</v>
      </c>
      <c r="C184" s="50" t="s">
        <v>412</v>
      </c>
      <c r="D184" s="242">
        <v>2815.92</v>
      </c>
      <c r="E184" s="242">
        <v>2815.77</v>
      </c>
      <c r="F184" s="52">
        <f t="shared" si="31"/>
        <v>99.994673144123411</v>
      </c>
    </row>
    <row r="185" spans="1:6" ht="12.75" customHeight="1" x14ac:dyDescent="0.2">
      <c r="A185" s="53">
        <v>3238</v>
      </c>
      <c r="B185" s="85" t="s">
        <v>413</v>
      </c>
      <c r="C185" s="50" t="s">
        <v>414</v>
      </c>
      <c r="D185" s="242">
        <v>2181.9299999999998</v>
      </c>
      <c r="E185" s="242">
        <v>2199.56</v>
      </c>
      <c r="F185" s="52">
        <f t="shared" si="31"/>
        <v>100.80800025665351</v>
      </c>
    </row>
    <row r="186" spans="1:6" ht="12.75" customHeight="1" x14ac:dyDescent="0.2">
      <c r="A186" s="53">
        <v>3239</v>
      </c>
      <c r="B186" s="85" t="s">
        <v>415</v>
      </c>
      <c r="C186" s="50" t="s">
        <v>416</v>
      </c>
      <c r="D186" s="242">
        <v>1548.21</v>
      </c>
      <c r="E186" s="242">
        <v>487.4</v>
      </c>
      <c r="F186" s="52">
        <f t="shared" si="31"/>
        <v>31.481517365215311</v>
      </c>
    </row>
    <row r="187" spans="1:6" ht="12.75" customHeight="1" x14ac:dyDescent="0.2">
      <c r="A187" s="53">
        <v>324</v>
      </c>
      <c r="B187" s="85" t="s">
        <v>417</v>
      </c>
      <c r="C187" s="50" t="s">
        <v>418</v>
      </c>
      <c r="D187" s="242">
        <v>6943.56</v>
      </c>
      <c r="E187" s="242">
        <v>7335.35</v>
      </c>
      <c r="F187" s="52">
        <f t="shared" si="31"/>
        <v>105.64249462811584</v>
      </c>
    </row>
    <row r="188" spans="1:6" ht="12.75" customHeight="1" x14ac:dyDescent="0.2">
      <c r="A188" s="53">
        <v>329</v>
      </c>
      <c r="B188" s="85" t="s">
        <v>419</v>
      </c>
      <c r="C188" s="50" t="s">
        <v>420</v>
      </c>
      <c r="D188" s="51">
        <f t="shared" ref="D188:E188" si="43">SUM(D189:D195)</f>
        <v>6540.07</v>
      </c>
      <c r="E188" s="51">
        <f t="shared" si="43"/>
        <v>3712.79</v>
      </c>
      <c r="F188" s="52">
        <f t="shared" si="31"/>
        <v>56.76988166793322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1219.07</v>
      </c>
      <c r="E191" s="242">
        <v>173.71</v>
      </c>
      <c r="F191" s="52">
        <f t="shared" si="31"/>
        <v>14.249386827663713</v>
      </c>
    </row>
    <row r="192" spans="1:6" ht="12.75" customHeight="1" x14ac:dyDescent="0.2">
      <c r="A192" s="53">
        <v>3294</v>
      </c>
      <c r="B192" s="85" t="s">
        <v>427</v>
      </c>
      <c r="C192" s="50" t="s">
        <v>428</v>
      </c>
      <c r="D192" s="242">
        <v>159.27000000000001</v>
      </c>
      <c r="E192" s="242">
        <v>161.36000000000001</v>
      </c>
      <c r="F192" s="52">
        <f t="shared" si="31"/>
        <v>101.3122370816852</v>
      </c>
    </row>
    <row r="193" spans="1:6" ht="12.75" customHeight="1" x14ac:dyDescent="0.2">
      <c r="A193" s="53">
        <v>3295</v>
      </c>
      <c r="B193" s="85" t="s">
        <v>429</v>
      </c>
      <c r="C193" s="50" t="s">
        <v>430</v>
      </c>
      <c r="D193" s="242">
        <v>857.06</v>
      </c>
      <c r="E193" s="242">
        <v>997.61</v>
      </c>
      <c r="F193" s="52">
        <f t="shared" si="31"/>
        <v>116.39908524490701</v>
      </c>
    </row>
    <row r="194" spans="1:6" ht="12.75" customHeight="1" x14ac:dyDescent="0.2">
      <c r="A194" s="53" t="s">
        <v>431</v>
      </c>
      <c r="B194" s="85" t="s">
        <v>432</v>
      </c>
      <c r="C194" s="50" t="s">
        <v>431</v>
      </c>
      <c r="D194" s="242">
        <v>3359.55</v>
      </c>
      <c r="E194" s="242">
        <v>186.67</v>
      </c>
      <c r="F194" s="52">
        <f t="shared" si="31"/>
        <v>5.5563989224747354</v>
      </c>
    </row>
    <row r="195" spans="1:6" ht="12.75" customHeight="1" x14ac:dyDescent="0.2">
      <c r="A195" s="53">
        <v>3299</v>
      </c>
      <c r="B195" s="85" t="s">
        <v>433</v>
      </c>
      <c r="C195" s="50" t="s">
        <v>434</v>
      </c>
      <c r="D195" s="242">
        <v>945.12</v>
      </c>
      <c r="E195" s="242">
        <v>2193.44</v>
      </c>
      <c r="F195" s="52">
        <f t="shared" si="31"/>
        <v>232.08058235991194</v>
      </c>
    </row>
    <row r="196" spans="1:6" ht="12.75" customHeight="1" x14ac:dyDescent="0.2">
      <c r="A196" s="53">
        <v>34</v>
      </c>
      <c r="B196" s="232" t="s">
        <v>435</v>
      </c>
      <c r="C196" s="50" t="s">
        <v>436</v>
      </c>
      <c r="D196" s="51">
        <f t="shared" ref="D196:E196" si="44">D197+D202+D210</f>
        <v>2410.8199999999997</v>
      </c>
      <c r="E196" s="51">
        <f t="shared" si="44"/>
        <v>343.93</v>
      </c>
      <c r="F196" s="52">
        <f t="shared" si="31"/>
        <v>14.266100331007708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2410.8199999999997</v>
      </c>
      <c r="E210" s="51">
        <f t="shared" si="47"/>
        <v>343.93</v>
      </c>
      <c r="F210" s="52">
        <f t="shared" si="31"/>
        <v>14.266100331007708</v>
      </c>
    </row>
    <row r="211" spans="1:6" ht="12.75" customHeight="1" x14ac:dyDescent="0.2">
      <c r="A211" s="53">
        <v>3431</v>
      </c>
      <c r="B211" s="232" t="s">
        <v>465</v>
      </c>
      <c r="C211" s="50" t="s">
        <v>466</v>
      </c>
      <c r="D211" s="242">
        <v>244.45</v>
      </c>
      <c r="E211" s="242">
        <v>223.53</v>
      </c>
      <c r="F211" s="52">
        <f t="shared" si="31"/>
        <v>91.442012681529974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2166.37</v>
      </c>
      <c r="E213" s="242">
        <v>120.4</v>
      </c>
      <c r="F213" s="52">
        <f t="shared" si="31"/>
        <v>5.5576840521240607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6774.84</v>
      </c>
      <c r="E252" s="51">
        <f t="shared" si="63"/>
        <v>33168.85</v>
      </c>
      <c r="F252" s="52">
        <f t="shared" ref="F252:F258" si="64">IF(D252&lt;&gt;0,IF(E252/D252&gt;=100,"&gt;&gt;100",E252/D252*100),"-")</f>
        <v>489.58868401320171</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6774.84</v>
      </c>
      <c r="E259" s="51">
        <f t="shared" si="66"/>
        <v>33168.85</v>
      </c>
      <c r="F259" s="52">
        <f t="shared" ref="F259:F262" si="67">IF(D259&lt;&gt;0,IF(E259/D259&gt;=100,"&gt;&gt;100",E259/D259*100),"-")</f>
        <v>489.58868401320171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6774.84</v>
      </c>
      <c r="E261" s="242">
        <v>33168.85</v>
      </c>
      <c r="F261" s="52">
        <f t="shared" si="67"/>
        <v>489.58868401320171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622.42999999999995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622.42999999999995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622.42999999999995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474277.34000000008</v>
      </c>
      <c r="E289" s="51">
        <f t="shared" si="79"/>
        <v>549301.7300000001</v>
      </c>
      <c r="F289" s="52">
        <f t="shared" si="76"/>
        <v>115.81867478636023</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22273.560000000056</v>
      </c>
      <c r="E291" s="51">
        <f>IF(E289&gt;=E6,E289-E6,0)</f>
        <v>23035.510000000126</v>
      </c>
      <c r="F291" s="52">
        <f t="shared" si="76"/>
        <v>103.42087210127195</v>
      </c>
    </row>
    <row r="292" spans="1:6" ht="12.75" customHeight="1" x14ac:dyDescent="0.2">
      <c r="A292" s="53">
        <v>92211</v>
      </c>
      <c r="B292" s="85" t="s">
        <v>623</v>
      </c>
      <c r="C292" s="50" t="s">
        <v>624</v>
      </c>
      <c r="D292" s="242">
        <v>64636.35</v>
      </c>
      <c r="E292" s="242">
        <v>27846.03</v>
      </c>
      <c r="F292" s="52">
        <f t="shared" si="76"/>
        <v>43.0810681605629</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139.36000000000001</v>
      </c>
      <c r="E294" s="242">
        <v>1174.4000000000001</v>
      </c>
      <c r="F294" s="52">
        <f t="shared" si="76"/>
        <v>842.70952927669339</v>
      </c>
    </row>
    <row r="295" spans="1:6" ht="12" x14ac:dyDescent="0.2">
      <c r="A295" s="53">
        <v>9661</v>
      </c>
      <c r="B295" s="85" t="s">
        <v>629</v>
      </c>
      <c r="C295" s="50" t="s">
        <v>630</v>
      </c>
      <c r="D295" s="242">
        <v>139.36000000000001</v>
      </c>
      <c r="E295" s="242">
        <v>1174.4000000000001</v>
      </c>
      <c r="F295" s="52">
        <f t="shared" si="76"/>
        <v>842.70952927669339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2649.56</v>
      </c>
      <c r="E350" s="51">
        <f t="shared" si="95"/>
        <v>487.49</v>
      </c>
      <c r="F350" s="52">
        <f t="shared" si="81"/>
        <v>18.398903968960884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2649.56</v>
      </c>
      <c r="E363" s="51">
        <f t="shared" si="99"/>
        <v>487.49</v>
      </c>
      <c r="F363" s="52">
        <f t="shared" si="81"/>
        <v>18.398903968960884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2649.56</v>
      </c>
      <c r="E369" s="51">
        <f t="shared" si="101"/>
        <v>487.49</v>
      </c>
      <c r="F369" s="52">
        <f t="shared" si="81"/>
        <v>18.398903968960884</v>
      </c>
    </row>
    <row r="370" spans="1:6" ht="12.75" customHeight="1" x14ac:dyDescent="0.2">
      <c r="A370" s="53">
        <v>4221</v>
      </c>
      <c r="B370" s="85" t="s">
        <v>674</v>
      </c>
      <c r="C370" s="50" t="s">
        <v>766</v>
      </c>
      <c r="D370" s="242">
        <v>2182.83</v>
      </c>
      <c r="E370" s="242"/>
      <c r="F370" s="52">
        <f t="shared" si="81"/>
        <v>0</v>
      </c>
    </row>
    <row r="371" spans="1:6" ht="12.75" customHeight="1" x14ac:dyDescent="0.2">
      <c r="A371" s="53">
        <v>4222</v>
      </c>
      <c r="B371" s="85" t="s">
        <v>767</v>
      </c>
      <c r="C371" s="50" t="s">
        <v>768</v>
      </c>
      <c r="D371" s="242">
        <v>466.73</v>
      </c>
      <c r="E371" s="242"/>
      <c r="F371" s="52">
        <f t="shared" si="81"/>
        <v>0</v>
      </c>
    </row>
    <row r="372" spans="1:6" ht="12.75" customHeight="1" x14ac:dyDescent="0.2">
      <c r="A372" s="53">
        <v>4223</v>
      </c>
      <c r="B372" s="85" t="s">
        <v>678</v>
      </c>
      <c r="C372" s="50" t="s">
        <v>769</v>
      </c>
      <c r="D372" s="242">
        <v>0</v>
      </c>
      <c r="E372" s="242">
        <v>487.49</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2649.56</v>
      </c>
      <c r="E408" s="51">
        <f t="shared" si="111"/>
        <v>487.49</v>
      </c>
      <c r="F408" s="52">
        <f t="shared" si="81"/>
        <v>18.398903968960884</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452003.78</v>
      </c>
      <c r="E412" s="51">
        <f>E6+E298</f>
        <v>526266.22</v>
      </c>
      <c r="F412" s="52">
        <f t="shared" si="81"/>
        <v>116.42960596479965</v>
      </c>
    </row>
    <row r="413" spans="1:6" ht="12.75" customHeight="1" x14ac:dyDescent="0.2">
      <c r="A413" s="53" t="s">
        <v>608</v>
      </c>
      <c r="B413" s="85" t="s">
        <v>831</v>
      </c>
      <c r="C413" s="50" t="s">
        <v>832</v>
      </c>
      <c r="D413" s="51">
        <f t="shared" ref="D413:E413" si="112">D289+D350</f>
        <v>476926.90000000008</v>
      </c>
      <c r="E413" s="51">
        <f t="shared" si="112"/>
        <v>549789.22000000009</v>
      </c>
      <c r="F413" s="52">
        <f t="shared" si="81"/>
        <v>115.2774607597097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24923.120000000054</v>
      </c>
      <c r="E415" s="51">
        <f t="shared" si="114"/>
        <v>23523.000000000116</v>
      </c>
      <c r="F415" s="52">
        <f t="shared" si="81"/>
        <v>94.382244277602751</v>
      </c>
    </row>
    <row r="416" spans="1:6" ht="12.75" customHeight="1" x14ac:dyDescent="0.2">
      <c r="A416" s="60" t="s">
        <v>837</v>
      </c>
      <c r="B416" s="232" t="s">
        <v>838</v>
      </c>
      <c r="C416" s="61" t="s">
        <v>839</v>
      </c>
      <c r="D416" s="51">
        <f t="shared" ref="D416:E416" si="115">IF(D292-D293+D409-D410&gt;=0,D292-D293+D409-D410,0)</f>
        <v>64636.35</v>
      </c>
      <c r="E416" s="51">
        <f t="shared" si="115"/>
        <v>27846.03</v>
      </c>
      <c r="F416" s="52">
        <f t="shared" si="81"/>
        <v>43.0810681605629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139.36000000000001</v>
      </c>
      <c r="E418" s="62">
        <f t="shared" si="117"/>
        <v>1174.4000000000001</v>
      </c>
      <c r="F418" s="57">
        <f t="shared" si="81"/>
        <v>842.70952927669339</v>
      </c>
    </row>
    <row r="419" spans="1:6" s="75" customFormat="1" ht="20.100000000000001" customHeight="1" x14ac:dyDescent="0.25">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452003.78</v>
      </c>
      <c r="E639" s="51">
        <f t="shared" si="180"/>
        <v>526266.22</v>
      </c>
      <c r="F639" s="52">
        <f t="shared" si="119"/>
        <v>116.42960596479965</v>
      </c>
    </row>
    <row r="640" spans="1:6" ht="12.75" customHeight="1" x14ac:dyDescent="0.2">
      <c r="A640" s="53" t="s">
        <v>608</v>
      </c>
      <c r="B640" s="85" t="s">
        <v>1277</v>
      </c>
      <c r="C640" s="50" t="s">
        <v>1278</v>
      </c>
      <c r="D640" s="51">
        <f t="shared" ref="D640:E640" si="181">D413+D528</f>
        <v>476926.90000000008</v>
      </c>
      <c r="E640" s="51">
        <f t="shared" si="181"/>
        <v>549789.22000000009</v>
      </c>
      <c r="F640" s="52">
        <f t="shared" si="119"/>
        <v>115.2774607597097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24923.120000000054</v>
      </c>
      <c r="E642" s="51">
        <f t="shared" si="183"/>
        <v>23523.000000000116</v>
      </c>
      <c r="F642" s="52">
        <f t="shared" si="119"/>
        <v>94.382244277602751</v>
      </c>
    </row>
    <row r="643" spans="1:6" ht="22.8" x14ac:dyDescent="0.2">
      <c r="A643" s="60" t="s">
        <v>1283</v>
      </c>
      <c r="B643" s="85" t="s">
        <v>1284</v>
      </c>
      <c r="C643" s="61" t="s">
        <v>1283</v>
      </c>
      <c r="D643" s="51">
        <f t="shared" ref="D643:E643" si="184">IF(D416-D417+D637-D638&gt;=0,D416-D417+D637-D638,0)</f>
        <v>64636.35</v>
      </c>
      <c r="E643" s="51">
        <f t="shared" si="184"/>
        <v>27846.03</v>
      </c>
      <c r="F643" s="52">
        <f t="shared" si="119"/>
        <v>43.0810681605629</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39713.229999999945</v>
      </c>
      <c r="E645" s="51">
        <f t="shared" si="186"/>
        <v>4323.0299999998824</v>
      </c>
      <c r="F645" s="52">
        <f t="shared" si="119"/>
        <v>10.885616707580544</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66402.34</v>
      </c>
      <c r="E647" s="243">
        <v>75339.33</v>
      </c>
      <c r="F647" s="57">
        <f t="shared" si="119"/>
        <v>113.45884798638122</v>
      </c>
    </row>
    <row r="648" spans="1:6" s="75" customFormat="1" ht="20.100000000000001" customHeight="1" x14ac:dyDescent="0.25">
      <c r="A648" s="347" t="s">
        <v>1293</v>
      </c>
      <c r="B648" s="348"/>
      <c r="C648" s="219"/>
      <c r="D648" s="58"/>
      <c r="E648" s="58"/>
      <c r="F648" s="59"/>
    </row>
    <row r="649" spans="1:6" ht="12.75" customHeight="1" x14ac:dyDescent="0.2">
      <c r="A649" s="53">
        <v>11</v>
      </c>
      <c r="B649" s="85" t="s">
        <v>1294</v>
      </c>
      <c r="C649" s="50" t="s">
        <v>1295</v>
      </c>
      <c r="D649" s="242">
        <v>73903.539999999994</v>
      </c>
      <c r="E649" s="242">
        <v>31235.16</v>
      </c>
      <c r="F649" s="52">
        <f t="shared" ref="F649:F724" si="188">IF(D649&lt;&gt;0,IF(E649/D649&gt;=100,"&gt;&gt;100",E649/D649*100),"-")</f>
        <v>42.264768372394613</v>
      </c>
    </row>
    <row r="650" spans="1:6" ht="12.75" customHeight="1" x14ac:dyDescent="0.2">
      <c r="A650" s="53" t="s">
        <v>1296</v>
      </c>
      <c r="B650" s="85" t="s">
        <v>1297</v>
      </c>
      <c r="C650" s="50" t="s">
        <v>1296</v>
      </c>
      <c r="D650" s="242">
        <v>59342.25</v>
      </c>
      <c r="E650" s="242">
        <v>95555.29</v>
      </c>
      <c r="F650" s="52">
        <f t="shared" si="188"/>
        <v>161.02404273515074</v>
      </c>
    </row>
    <row r="651" spans="1:6" ht="12.75" customHeight="1" x14ac:dyDescent="0.2">
      <c r="A651" s="53" t="s">
        <v>1298</v>
      </c>
      <c r="B651" s="85" t="s">
        <v>1299</v>
      </c>
      <c r="C651" s="50" t="s">
        <v>1298</v>
      </c>
      <c r="D651" s="242">
        <v>94019.87</v>
      </c>
      <c r="E651" s="242">
        <v>120027.07</v>
      </c>
      <c r="F651" s="52">
        <f t="shared" si="188"/>
        <v>127.66138689619547</v>
      </c>
    </row>
    <row r="652" spans="1:6" ht="22.8" x14ac:dyDescent="0.2">
      <c r="A652" s="53">
        <v>11</v>
      </c>
      <c r="B652" s="85" t="s">
        <v>1300</v>
      </c>
      <c r="C652" s="50" t="s">
        <v>1301</v>
      </c>
      <c r="D652" s="51">
        <f t="shared" ref="D652:E652" si="189">+D649+D650-D651</f>
        <v>39225.919999999984</v>
      </c>
      <c r="E652" s="51">
        <f t="shared" si="189"/>
        <v>6763.3799999999901</v>
      </c>
      <c r="F652" s="52">
        <f t="shared" si="188"/>
        <v>17.242119496496176</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47</v>
      </c>
      <c r="E654" s="262">
        <v>48</v>
      </c>
      <c r="F654" s="52">
        <f t="shared" si="188"/>
        <v>102.12765957446808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44</v>
      </c>
      <c r="E656" s="262">
        <v>45</v>
      </c>
      <c r="F656" s="52">
        <f t="shared" si="188"/>
        <v>102.27272727272727</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398789.21</v>
      </c>
      <c r="E675" s="242">
        <v>459835.23</v>
      </c>
      <c r="F675" s="52">
        <f t="shared" si="188"/>
        <v>115.30784145338335</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2401.98</v>
      </c>
      <c r="E717" s="242">
        <v>491.46</v>
      </c>
      <c r="F717" s="52">
        <f t="shared" si="188"/>
        <v>20.460619988509478</v>
      </c>
    </row>
    <row r="718" spans="1:6" ht="12.75" customHeight="1" x14ac:dyDescent="0.2">
      <c r="A718" s="53">
        <v>32121</v>
      </c>
      <c r="B718" s="85" t="s">
        <v>1415</v>
      </c>
      <c r="C718" s="50" t="s">
        <v>1416</v>
      </c>
      <c r="D718" s="242">
        <v>10378.450000000001</v>
      </c>
      <c r="E718" s="242">
        <v>13188.13</v>
      </c>
      <c r="F718" s="52">
        <f t="shared" si="188"/>
        <v>127.07225067327008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2389.0500000000002</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2256</v>
      </c>
      <c r="E722" s="242">
        <v>2255.86</v>
      </c>
      <c r="F722" s="52">
        <f t="shared" si="188"/>
        <v>99.99379432624113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6774.84</v>
      </c>
      <c r="E827" s="242">
        <v>33168.85</v>
      </c>
      <c r="F827" s="52">
        <f t="shared" si="190"/>
        <v>489.58868401320171</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6"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91960.61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549436.34</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548948.85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440933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66114.81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380.35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34862.58</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6658.11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487.49</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545278.04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544790.55000000005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436854.67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72061.570000000007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387.91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33168.85</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2317.5500000000002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487.49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96118.909999999916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96118.91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19609.77</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76509.14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3"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10039</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2</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5">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2" t="s">
        <v>3300</v>
      </c>
      <c r="B1" s="372"/>
      <c r="C1" s="372"/>
    </row>
    <row r="2" spans="1:17" ht="33" customHeight="1" x14ac:dyDescent="0.25">
      <c r="A2" s="373" t="s">
        <v>3301</v>
      </c>
      <c r="B2" s="374"/>
      <c r="C2" s="371"/>
      <c r="D2" s="4"/>
      <c r="E2" s="4"/>
      <c r="F2" s="4"/>
      <c r="G2" s="4"/>
      <c r="H2" s="4"/>
      <c r="I2" s="4"/>
      <c r="J2" s="4"/>
      <c r="K2" s="4"/>
      <c r="L2" s="4"/>
      <c r="M2" s="4"/>
      <c r="N2" s="4"/>
      <c r="O2" s="4"/>
      <c r="P2" s="4"/>
      <c r="Q2" s="4"/>
    </row>
    <row r="3" spans="1:17" ht="18.75" customHeight="1" x14ac:dyDescent="0.25">
      <c r="A3" s="304" t="s">
        <v>3302</v>
      </c>
      <c r="B3" s="375"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9" t="s">
        <v>3384</v>
      </c>
      <c r="C46" s="371"/>
      <c r="D46" s="41"/>
      <c r="E46" s="4"/>
      <c r="F46" s="4"/>
      <c r="G46" s="4"/>
      <c r="H46" s="4"/>
      <c r="I46" s="4"/>
      <c r="J46" s="4"/>
      <c r="K46" s="4"/>
      <c r="L46" s="4"/>
      <c r="M46" s="4"/>
      <c r="N46" s="4"/>
      <c r="O46" s="4"/>
      <c r="P46" s="4"/>
      <c r="Q46" s="4"/>
    </row>
    <row r="47" spans="1:17" ht="66" hidden="1" customHeight="1" x14ac:dyDescent="0.25">
      <c r="A47" s="46" t="s">
        <v>3385</v>
      </c>
      <c r="B47" s="380" t="s">
        <v>3386</v>
      </c>
      <c r="C47" s="380"/>
      <c r="D47" s="4"/>
      <c r="E47" s="4"/>
      <c r="F47" s="4"/>
      <c r="G47" s="4"/>
      <c r="H47" s="4"/>
      <c r="I47" s="4"/>
      <c r="J47" s="4"/>
      <c r="K47" s="4"/>
      <c r="L47" s="4"/>
      <c r="M47" s="4"/>
      <c r="N47" s="4"/>
      <c r="O47" s="4"/>
      <c r="P47" s="4"/>
      <c r="Q47" s="4"/>
    </row>
    <row r="48" spans="1:17" ht="123.75" customHeight="1" x14ac:dyDescent="0.25">
      <c r="A48" s="267" t="s">
        <v>3387</v>
      </c>
      <c r="B48" s="378" t="s">
        <v>3388</v>
      </c>
      <c r="C48" s="377"/>
      <c r="D48" s="4"/>
      <c r="E48" s="4"/>
      <c r="F48" s="4"/>
      <c r="G48" s="4"/>
      <c r="H48" s="4"/>
      <c r="I48" s="4"/>
      <c r="J48" s="4"/>
      <c r="K48" s="4"/>
      <c r="L48" s="4"/>
      <c r="M48" s="4"/>
      <c r="N48" s="4"/>
      <c r="O48" s="4"/>
      <c r="P48" s="4"/>
      <c r="Q48" s="4"/>
    </row>
    <row r="49" spans="1:17" ht="34.5" customHeight="1" x14ac:dyDescent="0.25">
      <c r="A49" s="267" t="s">
        <v>3389</v>
      </c>
      <c r="B49" s="376" t="s">
        <v>3390</v>
      </c>
      <c r="C49" s="377"/>
      <c r="D49" s="4"/>
      <c r="E49" s="4"/>
      <c r="F49" s="4"/>
      <c r="G49" s="4"/>
      <c r="H49" s="4"/>
      <c r="I49" s="4"/>
      <c r="J49" s="4"/>
      <c r="K49" s="4"/>
      <c r="L49" s="4"/>
      <c r="M49" s="4"/>
      <c r="N49" s="4"/>
      <c r="O49" s="4"/>
      <c r="P49" s="4"/>
      <c r="Q49" s="4"/>
    </row>
    <row r="50" spans="1:17" ht="34.5" customHeight="1" x14ac:dyDescent="0.25">
      <c r="A50" s="267" t="s">
        <v>3391</v>
      </c>
      <c r="B50" s="376" t="s">
        <v>3392</v>
      </c>
      <c r="C50" s="377"/>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cp:lastModifiedBy>
  <cp:lastPrinted>2023-07-10T06:27:05Z</cp:lastPrinted>
  <dcterms:created xsi:type="dcterms:W3CDTF">2022-04-01T05:14:30Z</dcterms:created>
  <dcterms:modified xsi:type="dcterms:W3CDTF">2023-07-10T06:28:47Z</dcterms:modified>
</cp:coreProperties>
</file>